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40" windowHeight="9345" firstSheet="4" activeTab="5"/>
  </bookViews>
  <sheets>
    <sheet name="January" sheetId="1" r:id="rId1"/>
    <sheet name="February" sheetId="2" r:id="rId2"/>
    <sheet name="March" sheetId="3" r:id="rId3"/>
    <sheet name="April" sheetId="4" r:id="rId4"/>
    <sheet name="May" sheetId="5" r:id="rId5"/>
    <sheet name="June" sheetId="6" r:id="rId6"/>
    <sheet name="Year to date" sheetId="7" r:id="rId7"/>
    <sheet name="Customs districts" sheetId="8" r:id="rId8"/>
    <sheet name="ITC dataweb imports" sheetId="9" r:id="rId9"/>
    <sheet name="ITC dataweb exports" sheetId="10" r:id="rId10"/>
  </sheets>
  <definedNames/>
  <calcPr fullCalcOnLoad="1"/>
</workbook>
</file>

<file path=xl/sharedStrings.xml><?xml version="1.0" encoding="utf-8"?>
<sst xmlns="http://schemas.openxmlformats.org/spreadsheetml/2006/main" count="1633" uniqueCount="222">
  <si>
    <t>Month</t>
  </si>
  <si>
    <t>Source</t>
  </si>
  <si>
    <t>Quantity</t>
  </si>
  <si>
    <t>Customs value</t>
  </si>
  <si>
    <t>C.I.F. value</t>
  </si>
  <si>
    <t>Calculated duties</t>
  </si>
  <si>
    <t>Landed, duty-paid value</t>
  </si>
  <si>
    <t>Unit value (customs)</t>
  </si>
  <si>
    <t>Unit value (c.i.f.)</t>
  </si>
  <si>
    <t>Unit value (landed, duty-paid value basis)</t>
  </si>
  <si>
    <t>Duty (customs value basis)</t>
  </si>
  <si>
    <t>liters</t>
  </si>
  <si>
    <t>gallons</t>
  </si>
  <si>
    <t>dollars</t>
  </si>
  <si>
    <t>dollars/gallon</t>
  </si>
  <si>
    <t>(percent ad valorem)</t>
  </si>
  <si>
    <t>Canada</t>
  </si>
  <si>
    <t>El Salvador</t>
  </si>
  <si>
    <t>Costa Rica</t>
  </si>
  <si>
    <t>-</t>
  </si>
  <si>
    <t>Jamaica</t>
  </si>
  <si>
    <t>Trin &amp; Tobago</t>
  </si>
  <si>
    <t>USVI</t>
  </si>
  <si>
    <t>Total</t>
  </si>
  <si>
    <t>Source:  Compiled from official statistics of the U.S. Department of Commerce.</t>
  </si>
  <si>
    <t>MONTH</t>
  </si>
  <si>
    <t>CTRYNAME</t>
  </si>
  <si>
    <t>SumOfCONS_FIR_UNIT_QUANT</t>
  </si>
  <si>
    <t>SumOfCONS_CUSTOMS_VALUE</t>
  </si>
  <si>
    <t>SumOfCONS_CALC_DUTY</t>
  </si>
  <si>
    <t>01</t>
  </si>
  <si>
    <t>na</t>
  </si>
  <si>
    <t>02</t>
  </si>
  <si>
    <t>03</t>
  </si>
  <si>
    <t>Raw data</t>
  </si>
  <si>
    <t>04</t>
  </si>
  <si>
    <t>Brazil</t>
  </si>
  <si>
    <t>CIF value</t>
  </si>
  <si>
    <t>05</t>
  </si>
  <si>
    <t>Note:  Represents imports of nonbeverage ethanol classified in HTS subheadings 2207.10.60 and 2207.20.00 with rate provision codes 19, 69, and  79 indicating additional duties may be applicable under HTS subheading 9901.00.50.</t>
  </si>
  <si>
    <t>06</t>
  </si>
  <si>
    <t>07</t>
  </si>
  <si>
    <t>08</t>
  </si>
  <si>
    <t>YTD</t>
  </si>
  <si>
    <t>Total CBI+USVI</t>
  </si>
  <si>
    <t>CBI/USVI</t>
  </si>
  <si>
    <t>09</t>
  </si>
  <si>
    <t>10</t>
  </si>
  <si>
    <t>11</t>
  </si>
  <si>
    <t>12</t>
  </si>
  <si>
    <t>Spain</t>
  </si>
  <si>
    <t>EIA data</t>
  </si>
  <si>
    <t xml:space="preserve"> </t>
  </si>
  <si>
    <t>SumOfCONS_COST_INS_FREIGHT</t>
  </si>
  <si>
    <t>Great Falls, MT</t>
  </si>
  <si>
    <t>Seattle, WA</t>
  </si>
  <si>
    <t>Tampa, FL</t>
  </si>
  <si>
    <t>Honolulu, HI</t>
  </si>
  <si>
    <t>San Francisco, CA</t>
  </si>
  <si>
    <t>Miami, FL</t>
  </si>
  <si>
    <t xml:space="preserve">Quantity </t>
  </si>
  <si>
    <t>Customs District</t>
  </si>
  <si>
    <t>Duty paid landed value</t>
  </si>
  <si>
    <t>U.S. imports of fuel ethanol, by customs district, 2009</t>
  </si>
  <si>
    <t>NOTE:  CENSUS REPORTED DATA FOR CANADA IN HTS SUBHEADINGS 2207.10.6010 AND 2207.20.0010 (FUEL ETHANOL) WITH RATE PROVISION CODE 18.  THIS SHOULDN'T OCCUR AND MAY REPRESENT A CHANGE IN POLICY.  THE ABOVE DATA  FOR CANADA MAY BE UNDERSTATED--I'M CHECKING WITH CENSUS ON THIS.  HOWEVER, THE DISCREPANCY LIKELY WILL BE SMALL COMPARED WITH THE TOTAL.</t>
  </si>
  <si>
    <t>Fuel ethanol:  U.S. imports for consumption, by source, February 2009</t>
  </si>
  <si>
    <t>Fuel ethanol:  U.S. imports for consumption, by source, January 2009</t>
  </si>
  <si>
    <t>NOTE:  CENSUS REPORTED DATA FOR CANADA IN HTS SUBHEADINGS 2207.10.6010 AND 2207.20.0010 (FUEL ETHANOL) WITH RATE PROVISION CODE 18.  THIS SHOULDN'T OCCUR AND MAY REPRESENT A CHANGE IN POLICY.  THE ABOVE DATA  FOR CANADA MAY BE UNDERSTATED--I'M CHECKING WITH CENSUS ON THIS.  HOWEVER, THE DISCREPANCY LIKELY WILL BE SMALL COMPARED WITH THE TOTAL.  ALSO, THE 10 DIGIT DATA SHOW IMPORTS OF FUEL ETHANOL FROM BRAZIL WITH RP CODE 61, INDICATING DUTY PAID IN CH 22 BUT NOT CH 99.  THIS ISN'T CORRECT EITHER.  THESE DATA MAY BE ADJUSTED AT A LATER DATE.</t>
  </si>
  <si>
    <t>RPT_PERIOD</t>
  </si>
  <si>
    <t>R_S_NAME</t>
  </si>
  <si>
    <t>PROD_NAME</t>
  </si>
  <si>
    <t>PORT_CITY</t>
  </si>
  <si>
    <t>CNTRY_NAME</t>
  </si>
  <si>
    <t>QUANTITY</t>
  </si>
  <si>
    <t>PCOMP_STAT</t>
  </si>
  <si>
    <t xml:space="preserve">BP WEST COAST PRODUCTS LLC              </t>
  </si>
  <si>
    <t>FUEL ETHANOL</t>
  </si>
  <si>
    <t>SANFRANCISCO, CA</t>
  </si>
  <si>
    <t>EL SALVADOR</t>
  </si>
  <si>
    <t>CA</t>
  </si>
  <si>
    <t xml:space="preserve">CHEVRON USA INC                         </t>
  </si>
  <si>
    <t>HONOLU/PEARL, HA</t>
  </si>
  <si>
    <t>HI</t>
  </si>
  <si>
    <t xml:space="preserve">FLINT HILLS RESOURCES LP                </t>
  </si>
  <si>
    <t>TAMPA, FL</t>
  </si>
  <si>
    <t>COSTA RICA</t>
  </si>
  <si>
    <t>FL</t>
  </si>
  <si>
    <t xml:space="preserve">MORGAN STANLEY CAPITAL GRP INC          </t>
  </si>
  <si>
    <t>TRINIDAD &amp; TOBAGO</t>
  </si>
  <si>
    <t xml:space="preserve">SHELL US TRADING CO                     </t>
  </si>
  <si>
    <t>PT EVERGLADE, FL</t>
  </si>
  <si>
    <t xml:space="preserve">WESTERN PETROLEUM CO                    </t>
  </si>
  <si>
    <t>DETROIT, MI</t>
  </si>
  <si>
    <t>CANADA</t>
  </si>
  <si>
    <t>EIA data:</t>
  </si>
  <si>
    <t>Fuel ethanol:  U.S. imports for consumption, by source, March 2009</t>
  </si>
  <si>
    <t>NOTE:  CENSUS REPORTED DATA FOR CANADA IN HTS SUBHEADING 2207.20.0010 (FUEL ETHANOL) WITH RATE PROVISION CODE 18.  THIS SHOULDN'T OCCUR AND MAY REPRESENT A CHANGE IN POLICY.  THE ABOVE DATA  FOR CANADA MAY BE UNDERSTATED--I'M CHECKING WITH CENSUS ON THIS.  HOWEVER, THE DISCREPANCY LIKELY WILL BE SMALL COMPARED WITH THE TOTAL.  THESE DATA MAY BE ADJUSTED AT A LATER DATE.</t>
  </si>
  <si>
    <t xml:space="preserve">CHS INC                                 </t>
  </si>
  <si>
    <t>EASTPORT, ID</t>
  </si>
  <si>
    <t xml:space="preserve">NOBLE AMERICAS CORP                     </t>
  </si>
  <si>
    <t>BRAZIL</t>
  </si>
  <si>
    <t>for ALL Countries</t>
  </si>
  <si>
    <t>Monthly data for 2009</t>
  </si>
  <si>
    <t>Country</t>
  </si>
  <si>
    <t>JAN</t>
  </si>
  <si>
    <t>FEB</t>
  </si>
  <si>
    <t>MAR</t>
  </si>
  <si>
    <t>In Actual Dollars</t>
  </si>
  <si>
    <t>.</t>
  </si>
  <si>
    <t>Subtotal liters</t>
  </si>
  <si>
    <t>First Unit of Quantity where quantities are collected in liters</t>
  </si>
  <si>
    <t>In Actual Dollars/Unit of Quantity</t>
  </si>
  <si>
    <t>N/A</t>
  </si>
  <si>
    <t>Sources: Data on this site have been compiled from tariff and trade data from the U.S. Department of Commerce and the U.S. International Trade Commission.</t>
  </si>
  <si>
    <t>U.S. Domestic Exports</t>
  </si>
  <si>
    <t>Korea</t>
  </si>
  <si>
    <t>South Africa</t>
  </si>
  <si>
    <t>Switzerland</t>
  </si>
  <si>
    <t>Argentina</t>
  </si>
  <si>
    <t>China</t>
  </si>
  <si>
    <t>Chile</t>
  </si>
  <si>
    <t>Singapore</t>
  </si>
  <si>
    <t>Haiti</t>
  </si>
  <si>
    <t>Saudi Arabia</t>
  </si>
  <si>
    <t>Netherlands</t>
  </si>
  <si>
    <t>Suriname</t>
  </si>
  <si>
    <t>Portugal</t>
  </si>
  <si>
    <t>Greece</t>
  </si>
  <si>
    <t>Barbados</t>
  </si>
  <si>
    <t>Honduras</t>
  </si>
  <si>
    <t>Mexico</t>
  </si>
  <si>
    <t>Australia</t>
  </si>
  <si>
    <t>Dominican Rep</t>
  </si>
  <si>
    <t>Bahamas</t>
  </si>
  <si>
    <t>Taiwan</t>
  </si>
  <si>
    <t>India</t>
  </si>
  <si>
    <t>United Kingdom</t>
  </si>
  <si>
    <t>Japan</t>
  </si>
  <si>
    <t>Finland</t>
  </si>
  <si>
    <t>Belgium</t>
  </si>
  <si>
    <t>Turks &amp; Caic Is</t>
  </si>
  <si>
    <t>Germany</t>
  </si>
  <si>
    <t>Aruba</t>
  </si>
  <si>
    <t>Indonesia</t>
  </si>
  <si>
    <t>Bahrain</t>
  </si>
  <si>
    <t>Namibia</t>
  </si>
  <si>
    <t>Netherlands Ant</t>
  </si>
  <si>
    <t>Philippines</t>
  </si>
  <si>
    <t>Colombia</t>
  </si>
  <si>
    <t>France</t>
  </si>
  <si>
    <t>Bermuda</t>
  </si>
  <si>
    <t>Israel</t>
  </si>
  <si>
    <t xml:space="preserve">In Actual </t>
  </si>
  <si>
    <t>Fuel ethanol:  U.S. imports for consumption, by source, April 2009</t>
  </si>
  <si>
    <t>Detroit, MI</t>
  </si>
  <si>
    <t>St. Albans, VT</t>
  </si>
  <si>
    <t>PORT_STATE</t>
  </si>
  <si>
    <t>HAWAII</t>
  </si>
  <si>
    <t>FLORIDA</t>
  </si>
  <si>
    <t xml:space="preserve">PHARMCO PRODUCTS INC                    </t>
  </si>
  <si>
    <t>BUFF-NIAG FL, NY</t>
  </si>
  <si>
    <t>NEW YORK</t>
  </si>
  <si>
    <t>QUANTITY (1,000 bbl)</t>
  </si>
  <si>
    <t>Fuel ethanol:  U.S. imports for consumption, by source, May 2009</t>
  </si>
  <si>
    <t>PT CANAVERAL, FL</t>
  </si>
  <si>
    <t>JAMAICA</t>
  </si>
  <si>
    <t>thous bbl</t>
  </si>
  <si>
    <t>Buffalo, NY</t>
  </si>
  <si>
    <t>fuel ethanol: Customs Value by Country Name and Customs Value</t>
  </si>
  <si>
    <t>U.S. Imports for Consumption</t>
  </si>
  <si>
    <t>Rate Provision Code</t>
  </si>
  <si>
    <t>APR</t>
  </si>
  <si>
    <t>MAY</t>
  </si>
  <si>
    <t>Customs Value where quantities are collected in liters</t>
  </si>
  <si>
    <t>61 - Dutiable HS chapters 1-97</t>
  </si>
  <si>
    <t>19 - Free HS Chapter 99</t>
  </si>
  <si>
    <t>18 - Free special duty programs</t>
  </si>
  <si>
    <t>Subtotal - Canada</t>
  </si>
  <si>
    <t>fuel ethanol: First Unit of Quantity by Country Name and Customs Value</t>
  </si>
  <si>
    <t>In Actual Units of Quantity</t>
  </si>
  <si>
    <t>fuel ethanol: Calculated Duties by Country Name and Customs Value</t>
  </si>
  <si>
    <t>Calculated Duties where quantities are collected in liters</t>
  </si>
  <si>
    <t>fuel ethanol: CONS_COST_INS_FREIGHT by Country Name and Customs Value</t>
  </si>
  <si>
    <t>CONS_COST_INS_FREIGHT where quantities are collected in liters</t>
  </si>
  <si>
    <t>fuel ethanol: (Customs Value)/(First Unit of Quantity) by Country Name and Customs Value</t>
  </si>
  <si>
    <t>(Customs Value)/(First Unit of Quantity) where quantities are collected in liters</t>
  </si>
  <si>
    <t>fuel ethanol: (Landed Duty-Paid Value)/(First Unit of Quantity) by Country Name and Customs Value</t>
  </si>
  <si>
    <t>(Landed Duty-Paid Value)/(First Unit of Quantity) where quantities are collected in liters</t>
  </si>
  <si>
    <t>NOTE:  CENSUS REPORTED DATA FOR CANADA IN HTS SUBHEADING 2207.20.0010 (FUEL ETHANOL) WITH RATE PROVISION CODE 18.  THIS SHOULDN'T OCCUR.  THE ABOVE DATA  FOR CANADA MAY BE UNDERSTATED--I'M CHECKING WITH CENSUS ON THIS. THESE DATA MAY BE ADJUSTED AT A LATER DATE.</t>
  </si>
  <si>
    <t>Fuel ethanol imports, by source, by month, January-December 2009</t>
  </si>
  <si>
    <t>Ethanol, nonbeverage: FAS Value by FAS Value</t>
  </si>
  <si>
    <t>United Arab Em</t>
  </si>
  <si>
    <t>Ireland</t>
  </si>
  <si>
    <t>Malaysia</t>
  </si>
  <si>
    <t>Hong Kong</t>
  </si>
  <si>
    <t>St Lucia Is</t>
  </si>
  <si>
    <t>Poland</t>
  </si>
  <si>
    <t>Pakistan</t>
  </si>
  <si>
    <t>Norway</t>
  </si>
  <si>
    <t>Egypt</t>
  </si>
  <si>
    <t>Br Virgin Is</t>
  </si>
  <si>
    <t>Fuel ethanol:  U.S. imports for consumption, by source, June 2009</t>
  </si>
  <si>
    <t xml:space="preserve">ECO-ENERGY INC                          </t>
  </si>
  <si>
    <t xml:space="preserve">ED &amp; FMAN ALCOHOL INC                   </t>
  </si>
  <si>
    <t>thou bbl</t>
  </si>
  <si>
    <t>canada</t>
  </si>
  <si>
    <t>jamaica</t>
  </si>
  <si>
    <t>tt</t>
  </si>
  <si>
    <t>es</t>
  </si>
  <si>
    <t>Not available yet.</t>
  </si>
  <si>
    <t>Note:  Represents imports of nonbeverage ethanol classified in HTS subheadings 2207.10.6010 and 2207.20.0010 with rate provision codes 19, 69, and  79 indicating additional duties may be applicable under HTS subheading 9901.00.50.</t>
  </si>
  <si>
    <t>New York, NY</t>
  </si>
  <si>
    <t>Los Angeles, CA</t>
  </si>
  <si>
    <t>JUN</t>
  </si>
  <si>
    <t>69 - Dutiable- HS chapter 99, duty reported</t>
  </si>
  <si>
    <t>Subtotal - Brazil</t>
  </si>
  <si>
    <t>FAS Value where quantities are collected in liters</t>
  </si>
  <si>
    <t>Turkey</t>
  </si>
  <si>
    <t>Ecuador</t>
  </si>
  <si>
    <t>Ethanol, nonbeverage: First Unit of Quantity by FAS Value</t>
  </si>
  <si>
    <t>Ethanol, nonbeverage: (FAS Value)/(First Unit of Quantity) by FAS Value</t>
  </si>
  <si>
    <t>(FAS Value)/(First Unit of Quantity) where quantities are collected in liters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</si>
</sst>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
    <numFmt numFmtId="167" formatCode="[$-409]mmmm\-yy;@"/>
  </numFmts>
  <fonts count="44">
    <font>
      <sz val="10"/>
      <name val="Arial"/>
      <family val="0"/>
    </font>
    <font>
      <b/>
      <sz val="10"/>
      <name val="Arial"/>
      <family val="2"/>
    </font>
    <font>
      <sz val="10"/>
      <color indexed="8"/>
      <name val="Arial"/>
      <family val="0"/>
    </font>
    <font>
      <b/>
      <sz val="10"/>
      <color indexed="8"/>
      <name val="Arial"/>
      <family val="2"/>
    </font>
    <font>
      <sz val="8"/>
      <name val="Arial"/>
      <family val="0"/>
    </font>
    <font>
      <b/>
      <sz val="13.5"/>
      <color indexed="8"/>
      <name val="Arial"/>
      <family val="0"/>
    </font>
    <font>
      <b/>
      <sz val="13.5"/>
      <color indexed="17"/>
      <name val="Arial"/>
      <family val="0"/>
    </font>
    <font>
      <b/>
      <sz val="7.5"/>
      <color indexed="8"/>
      <name val="Arial"/>
      <family val="0"/>
    </font>
    <font>
      <b/>
      <i/>
      <sz val="10"/>
      <color indexed="8"/>
      <name val="Arial"/>
      <family val="0"/>
    </font>
    <font>
      <sz val="7.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8"/>
      </left>
      <right style="thin">
        <color indexed="8"/>
      </right>
      <top style="thin">
        <color indexed="8"/>
      </top>
      <bottom style="thin">
        <color indexed="8"/>
      </bottom>
    </border>
    <border>
      <left style="thin">
        <color indexed="22"/>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xf>
    <xf numFmtId="0" fontId="0" fillId="0" borderId="0" xfId="0" applyFont="1" applyAlignment="1">
      <alignment/>
    </xf>
    <xf numFmtId="0" fontId="2" fillId="33" borderId="10" xfId="67" applyFont="1" applyFill="1" applyBorder="1" applyAlignment="1">
      <alignment/>
      <protection/>
    </xf>
    <xf numFmtId="0" fontId="2" fillId="33" borderId="10" xfId="67" applyFont="1" applyFill="1" applyBorder="1" applyAlignment="1">
      <alignment horizontal="center"/>
      <protection/>
    </xf>
    <xf numFmtId="0" fontId="0" fillId="34" borderId="10" xfId="0" applyFont="1" applyFill="1" applyBorder="1" applyAlignment="1">
      <alignment horizontal="center"/>
    </xf>
    <xf numFmtId="0" fontId="0" fillId="34" borderId="10" xfId="0" applyFont="1" applyFill="1" applyBorder="1" applyAlignment="1">
      <alignment horizontal="left"/>
    </xf>
    <xf numFmtId="0" fontId="2" fillId="33" borderId="10" xfId="67" applyFont="1" applyFill="1" applyBorder="1" applyAlignment="1">
      <alignment horizontal="left"/>
      <protection/>
    </xf>
    <xf numFmtId="0" fontId="2" fillId="33" borderId="0" xfId="67" applyFont="1" applyFill="1" applyBorder="1" applyAlignment="1">
      <alignment horizontal="center"/>
      <protection/>
    </xf>
    <xf numFmtId="0" fontId="0" fillId="34" borderId="0" xfId="0" applyFont="1" applyFill="1" applyAlignment="1">
      <alignment horizontal="center"/>
    </xf>
    <xf numFmtId="0" fontId="2" fillId="0" borderId="11" xfId="67" applyFont="1" applyFill="1" applyBorder="1" applyAlignment="1" quotePrefix="1">
      <alignment wrapText="1"/>
      <protection/>
    </xf>
    <xf numFmtId="0" fontId="2" fillId="0" borderId="11" xfId="67" applyFont="1" applyFill="1" applyBorder="1" applyAlignment="1">
      <alignment wrapText="1"/>
      <protection/>
    </xf>
    <xf numFmtId="3" fontId="0" fillId="0" borderId="0" xfId="0" applyNumberFormat="1" applyAlignment="1">
      <alignment/>
    </xf>
    <xf numFmtId="3" fontId="2" fillId="0" borderId="0" xfId="67" applyNumberFormat="1" applyFont="1" applyFill="1" applyBorder="1" applyAlignment="1">
      <alignment horizontal="right" wrapText="1"/>
      <protection/>
    </xf>
    <xf numFmtId="4" fontId="0" fillId="0" borderId="0" xfId="0" applyNumberFormat="1" applyAlignment="1">
      <alignment/>
    </xf>
    <xf numFmtId="164" fontId="0" fillId="0" borderId="0" xfId="0" applyNumberFormat="1" applyAlignment="1">
      <alignment/>
    </xf>
    <xf numFmtId="4" fontId="0" fillId="0" borderId="0" xfId="0" applyNumberFormat="1" applyAlignment="1" quotePrefix="1">
      <alignment horizontal="right"/>
    </xf>
    <xf numFmtId="3" fontId="2" fillId="0" borderId="11" xfId="65" applyNumberFormat="1" applyFont="1" applyFill="1" applyBorder="1" applyAlignment="1">
      <alignment horizontal="right" wrapText="1"/>
      <protection/>
    </xf>
    <xf numFmtId="0" fontId="2" fillId="0" borderId="11" xfId="65" applyFont="1" applyFill="1" applyBorder="1" applyAlignment="1">
      <alignment horizontal="right" wrapText="1"/>
      <protection/>
    </xf>
    <xf numFmtId="0" fontId="3" fillId="0" borderId="12" xfId="67" applyFont="1" applyFill="1" applyBorder="1" applyAlignment="1">
      <alignment wrapText="1"/>
      <protection/>
    </xf>
    <xf numFmtId="3" fontId="1" fillId="0" borderId="0" xfId="0" applyNumberFormat="1" applyFont="1" applyAlignment="1">
      <alignment/>
    </xf>
    <xf numFmtId="4" fontId="1" fillId="0" borderId="0" xfId="0" applyNumberFormat="1" applyFont="1" applyAlignment="1">
      <alignment/>
    </xf>
    <xf numFmtId="164" fontId="1" fillId="0" borderId="0" xfId="0" applyNumberFormat="1" applyFont="1" applyAlignment="1">
      <alignment/>
    </xf>
    <xf numFmtId="0" fontId="1" fillId="0" borderId="0" xfId="0" applyFont="1" applyFill="1" applyBorder="1" applyAlignment="1">
      <alignment/>
    </xf>
    <xf numFmtId="3" fontId="1" fillId="0" borderId="0" xfId="0" applyNumberFormat="1" applyFont="1" applyFill="1" applyBorder="1" applyAlignment="1">
      <alignment/>
    </xf>
    <xf numFmtId="4" fontId="1"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Alignment="1" quotePrefix="1">
      <alignment horizontal="right"/>
    </xf>
    <xf numFmtId="0" fontId="2" fillId="0" borderId="12" xfId="67" applyFont="1" applyFill="1" applyBorder="1" applyAlignment="1">
      <alignment wrapText="1"/>
      <protection/>
    </xf>
    <xf numFmtId="0" fontId="2" fillId="33" borderId="13" xfId="68" applyFont="1" applyFill="1" applyBorder="1" applyAlignment="1">
      <alignment horizontal="center"/>
      <protection/>
    </xf>
    <xf numFmtId="0" fontId="2" fillId="0" borderId="11" xfId="68" applyFont="1" applyFill="1" applyBorder="1" applyAlignment="1">
      <alignment wrapText="1"/>
      <protection/>
    </xf>
    <xf numFmtId="3" fontId="2" fillId="0" borderId="11" xfId="68" applyNumberFormat="1" applyFont="1" applyFill="1" applyBorder="1" applyAlignment="1">
      <alignment horizontal="right" wrapText="1"/>
      <protection/>
    </xf>
    <xf numFmtId="0" fontId="2" fillId="33" borderId="0" xfId="68" applyFont="1" applyFill="1" applyBorder="1" applyAlignment="1">
      <alignment horizontal="center"/>
      <protection/>
    </xf>
    <xf numFmtId="0" fontId="3" fillId="0" borderId="12" xfId="68" applyFont="1" applyFill="1" applyBorder="1" applyAlignment="1">
      <alignment wrapText="1"/>
      <protection/>
    </xf>
    <xf numFmtId="0" fontId="2" fillId="0" borderId="11" xfId="64" applyFont="1" applyFill="1" applyBorder="1" applyAlignment="1">
      <alignment horizontal="right" wrapText="1"/>
      <protection/>
    </xf>
    <xf numFmtId="3" fontId="2" fillId="0" borderId="11" xfId="64" applyNumberFormat="1" applyFont="1" applyFill="1" applyBorder="1" applyAlignment="1">
      <alignment horizontal="right" wrapText="1"/>
      <protection/>
    </xf>
    <xf numFmtId="3" fontId="2" fillId="0" borderId="14" xfId="64" applyNumberFormat="1" applyFont="1" applyFill="1" applyBorder="1" applyAlignment="1">
      <alignment horizontal="right" wrapText="1"/>
      <protection/>
    </xf>
    <xf numFmtId="3" fontId="2" fillId="0" borderId="0" xfId="64" applyNumberFormat="1" applyFont="1" applyFill="1" applyBorder="1" applyAlignment="1">
      <alignment horizontal="right" wrapText="1"/>
      <protection/>
    </xf>
    <xf numFmtId="0" fontId="2" fillId="0" borderId="11" xfId="68" applyFont="1" applyFill="1" applyBorder="1" applyAlignment="1" quotePrefix="1">
      <alignment wrapText="1"/>
      <protection/>
    </xf>
    <xf numFmtId="3" fontId="3" fillId="0" borderId="11" xfId="68" applyNumberFormat="1" applyFont="1" applyFill="1" applyBorder="1" applyAlignment="1">
      <alignment horizontal="right" wrapText="1"/>
      <protection/>
    </xf>
    <xf numFmtId="3" fontId="0" fillId="0" borderId="0" xfId="0" applyNumberFormat="1" applyFont="1" applyAlignment="1">
      <alignment horizontal="right"/>
    </xf>
    <xf numFmtId="3" fontId="2" fillId="0" borderId="11" xfId="62" applyNumberFormat="1" applyFont="1" applyFill="1" applyBorder="1" applyAlignment="1">
      <alignment horizontal="right" wrapText="1"/>
      <protection/>
    </xf>
    <xf numFmtId="3" fontId="2" fillId="0" borderId="11" xfId="61" applyNumberFormat="1" applyFont="1" applyFill="1" applyBorder="1" applyAlignment="1">
      <alignment horizontal="right" wrapText="1"/>
      <protection/>
    </xf>
    <xf numFmtId="3" fontId="2" fillId="0" borderId="11" xfId="56" applyNumberFormat="1" applyFont="1" applyFill="1" applyBorder="1" applyAlignment="1">
      <alignment horizontal="right" wrapText="1"/>
      <protection/>
    </xf>
    <xf numFmtId="0" fontId="3" fillId="0" borderId="11" xfId="67" applyFont="1" applyFill="1" applyBorder="1" applyAlignment="1">
      <alignment wrapText="1"/>
      <protection/>
    </xf>
    <xf numFmtId="0" fontId="3" fillId="0" borderId="11" xfId="68" applyFont="1" applyFill="1" applyBorder="1" applyAlignment="1">
      <alignment wrapText="1"/>
      <protection/>
    </xf>
    <xf numFmtId="3" fontId="3" fillId="0" borderId="11" xfId="61" applyNumberFormat="1" applyFont="1" applyFill="1" applyBorder="1" applyAlignment="1">
      <alignment horizontal="right" wrapText="1"/>
      <protection/>
    </xf>
    <xf numFmtId="3" fontId="3" fillId="0" borderId="0" xfId="67" applyNumberFormat="1" applyFont="1" applyFill="1" applyBorder="1" applyAlignment="1">
      <alignment horizontal="right" wrapText="1"/>
      <protection/>
    </xf>
    <xf numFmtId="4" fontId="0" fillId="0" borderId="0" xfId="0" applyNumberFormat="1" applyAlignment="1">
      <alignment horizontal="right"/>
    </xf>
    <xf numFmtId="0" fontId="2" fillId="0" borderId="11" xfId="66" applyFont="1" applyFill="1" applyBorder="1" applyAlignment="1">
      <alignment horizontal="right" wrapText="1"/>
      <protection/>
    </xf>
    <xf numFmtId="3" fontId="2" fillId="0" borderId="11" xfId="66" applyNumberFormat="1" applyFont="1" applyFill="1" applyBorder="1" applyAlignment="1">
      <alignment horizontal="right" wrapText="1"/>
      <protection/>
    </xf>
    <xf numFmtId="0" fontId="2" fillId="0" borderId="11" xfId="58" applyFont="1" applyFill="1" applyBorder="1" applyAlignment="1">
      <alignment horizontal="right" wrapText="1"/>
      <protection/>
    </xf>
    <xf numFmtId="3" fontId="2" fillId="0" borderId="11" xfId="58" applyNumberFormat="1" applyFont="1" applyFill="1" applyBorder="1" applyAlignment="1">
      <alignment horizontal="right" wrapText="1"/>
      <protection/>
    </xf>
    <xf numFmtId="0" fontId="2" fillId="33" borderId="13" xfId="57" applyFont="1" applyFill="1" applyBorder="1" applyAlignment="1">
      <alignment horizontal="center"/>
      <protection/>
    </xf>
    <xf numFmtId="0" fontId="2" fillId="0" borderId="11" xfId="57" applyFont="1" applyFill="1" applyBorder="1" applyAlignment="1">
      <alignment wrapText="1"/>
      <protection/>
    </xf>
    <xf numFmtId="3" fontId="2" fillId="0" borderId="11" xfId="57" applyNumberFormat="1" applyFont="1" applyFill="1" applyBorder="1" applyAlignment="1">
      <alignment horizontal="right" wrapText="1"/>
      <protection/>
    </xf>
    <xf numFmtId="0" fontId="2" fillId="33" borderId="13" xfId="60" applyFont="1" applyFill="1" applyBorder="1" applyAlignment="1">
      <alignment horizontal="center"/>
      <protection/>
    </xf>
    <xf numFmtId="0" fontId="2" fillId="0" borderId="11" xfId="60" applyFont="1" applyFill="1" applyBorder="1" applyAlignment="1">
      <alignment wrapText="1"/>
      <protection/>
    </xf>
    <xf numFmtId="0" fontId="2" fillId="0" borderId="11" xfId="60" applyFont="1" applyFill="1" applyBorder="1" applyAlignment="1">
      <alignment horizontal="right" wrapText="1"/>
      <protection/>
    </xf>
    <xf numFmtId="3" fontId="2" fillId="0" borderId="11" xfId="60" applyNumberFormat="1" applyFont="1" applyFill="1" applyBorder="1" applyAlignment="1">
      <alignment horizontal="right" wrapText="1"/>
      <protection/>
    </xf>
    <xf numFmtId="0" fontId="2" fillId="0" borderId="0" xfId="60" applyFont="1" applyFill="1" applyBorder="1" applyAlignment="1">
      <alignment wrapText="1"/>
      <protection/>
    </xf>
    <xf numFmtId="0" fontId="2" fillId="33" borderId="0" xfId="57" applyFont="1" applyFill="1" applyBorder="1" applyAlignment="1">
      <alignment horizontal="center"/>
      <protection/>
    </xf>
    <xf numFmtId="0" fontId="3" fillId="0" borderId="11" xfId="57" applyFont="1" applyFill="1" applyBorder="1" applyAlignment="1">
      <alignment wrapText="1"/>
      <protection/>
    </xf>
    <xf numFmtId="3" fontId="3" fillId="0" borderId="11" xfId="57" applyNumberFormat="1" applyFont="1" applyFill="1" applyBorder="1" applyAlignment="1">
      <alignment wrapText="1"/>
      <protection/>
    </xf>
    <xf numFmtId="3" fontId="3" fillId="0" borderId="11" xfId="57" applyNumberFormat="1" applyFont="1" applyFill="1" applyBorder="1" applyAlignment="1">
      <alignment horizontal="right" wrapText="1"/>
      <protection/>
    </xf>
    <xf numFmtId="0" fontId="2" fillId="33" borderId="13" xfId="59" applyFont="1" applyFill="1" applyBorder="1" applyAlignment="1">
      <alignment horizontal="center"/>
      <protection/>
    </xf>
    <xf numFmtId="0" fontId="2" fillId="0" borderId="11" xfId="59" applyFont="1" applyFill="1" applyBorder="1" applyAlignment="1">
      <alignment wrapText="1"/>
      <protection/>
    </xf>
    <xf numFmtId="0" fontId="2" fillId="0" borderId="11" xfId="59" applyFont="1" applyFill="1" applyBorder="1" applyAlignment="1">
      <alignment horizontal="right" wrapText="1"/>
      <protection/>
    </xf>
    <xf numFmtId="3" fontId="2" fillId="0" borderId="11" xfId="59" applyNumberFormat="1" applyFont="1" applyFill="1" applyBorder="1" applyAlignment="1">
      <alignment horizontal="right" wrapText="1"/>
      <protection/>
    </xf>
    <xf numFmtId="165" fontId="0" fillId="0" borderId="0" xfId="0" applyNumberFormat="1" applyAlignment="1">
      <alignment/>
    </xf>
    <xf numFmtId="0" fontId="2" fillId="33" borderId="13" xfId="63" applyFont="1" applyFill="1" applyBorder="1" applyAlignment="1">
      <alignment horizontal="center"/>
      <protection/>
    </xf>
    <xf numFmtId="0" fontId="2" fillId="0" borderId="11" xfId="63" applyFont="1" applyFill="1" applyBorder="1" applyAlignment="1">
      <alignment wrapText="1"/>
      <protection/>
    </xf>
    <xf numFmtId="0" fontId="2" fillId="0" borderId="11" xfId="63" applyFont="1" applyFill="1" applyBorder="1" applyAlignment="1">
      <alignment horizontal="right" wrapText="1"/>
      <protection/>
    </xf>
    <xf numFmtId="3" fontId="2" fillId="0" borderId="11" xfId="63" applyNumberFormat="1" applyFont="1" applyFill="1" applyBorder="1" applyAlignment="1">
      <alignment horizontal="right" wrapText="1"/>
      <protection/>
    </xf>
    <xf numFmtId="3" fontId="2" fillId="0" borderId="11" xfId="57" applyNumberFormat="1" applyFont="1" applyFill="1" applyBorder="1" applyAlignment="1" quotePrefix="1">
      <alignment horizontal="left" wrapText="1"/>
      <protection/>
    </xf>
    <xf numFmtId="3" fontId="3" fillId="0" borderId="11" xfId="57" applyNumberFormat="1" applyFont="1" applyFill="1" applyBorder="1" applyAlignment="1" quotePrefix="1">
      <alignment horizontal="left" wrapText="1"/>
      <protection/>
    </xf>
    <xf numFmtId="3" fontId="2" fillId="0" borderId="11" xfId="57" applyNumberFormat="1" applyFont="1" applyFill="1" applyBorder="1" applyAlignment="1">
      <alignment horizontal="left" wrapText="1"/>
      <protection/>
    </xf>
    <xf numFmtId="0" fontId="2" fillId="33" borderId="13" xfId="55" applyFont="1" applyFill="1" applyBorder="1" applyAlignment="1">
      <alignment horizontal="center"/>
      <protection/>
    </xf>
    <xf numFmtId="0" fontId="2" fillId="0" borderId="11" xfId="55" applyFont="1" applyFill="1" applyBorder="1" applyAlignment="1">
      <alignment wrapText="1"/>
      <protection/>
    </xf>
    <xf numFmtId="0" fontId="2" fillId="0" borderId="11" xfId="55" applyFont="1" applyFill="1" applyBorder="1" applyAlignment="1">
      <alignment horizontal="right" wrapText="1"/>
      <protection/>
    </xf>
    <xf numFmtId="3" fontId="2" fillId="0" borderId="0" xfId="59" applyNumberFormat="1" applyFont="1" applyFill="1" applyBorder="1" applyAlignment="1">
      <alignment horizontal="right" wrapText="1"/>
      <protection/>
    </xf>
    <xf numFmtId="3" fontId="2" fillId="0" borderId="11" xfId="55" applyNumberFormat="1" applyFont="1" applyFill="1" applyBorder="1" applyAlignment="1">
      <alignment horizontal="right" wrapText="1"/>
      <protection/>
    </xf>
    <xf numFmtId="0" fontId="2" fillId="35" borderId="0" xfId="0" applyFont="1" applyFill="1" applyAlignment="1">
      <alignment/>
    </xf>
    <xf numFmtId="165" fontId="0" fillId="0" borderId="0" xfId="0" applyNumberFormat="1" applyAlignment="1">
      <alignment/>
    </xf>
    <xf numFmtId="0" fontId="0" fillId="0" borderId="0" xfId="0" applyAlignment="1">
      <alignment/>
    </xf>
    <xf numFmtId="0" fontId="2" fillId="33" borderId="13" xfId="64" applyFont="1" applyFill="1" applyBorder="1" applyAlignment="1">
      <alignment horizontal="center"/>
      <protection/>
    </xf>
    <xf numFmtId="0" fontId="2" fillId="0" borderId="11" xfId="64" applyFont="1" applyFill="1" applyBorder="1" applyAlignment="1">
      <alignment wrapText="1"/>
      <protection/>
    </xf>
    <xf numFmtId="167" fontId="1" fillId="0" borderId="0" xfId="0" applyNumberFormat="1" applyFont="1" applyAlignment="1">
      <alignment/>
    </xf>
    <xf numFmtId="167" fontId="0" fillId="0" borderId="0" xfId="0" applyNumberFormat="1" applyAlignment="1">
      <alignment/>
    </xf>
    <xf numFmtId="0" fontId="2" fillId="0" borderId="11" xfId="57" applyFont="1" applyFill="1" applyBorder="1" applyAlignment="1">
      <alignment horizontal="right" wrapText="1"/>
      <protection/>
    </xf>
    <xf numFmtId="0" fontId="2" fillId="35" borderId="0" xfId="0" applyFont="1" applyFill="1" applyAlignment="1">
      <alignment horizontal="center"/>
    </xf>
    <xf numFmtId="0" fontId="2" fillId="36" borderId="0" xfId="0" applyFont="1" applyFill="1" applyAlignment="1">
      <alignment wrapText="1"/>
    </xf>
    <xf numFmtId="0" fontId="7" fillId="37" borderId="13" xfId="0" applyFont="1" applyFill="1" applyBorder="1" applyAlignment="1">
      <alignment horizontal="center" wrapText="1"/>
    </xf>
    <xf numFmtId="0" fontId="9" fillId="35" borderId="13" xfId="0" applyFont="1" applyFill="1" applyBorder="1" applyAlignment="1">
      <alignment horizontal="left" vertical="top" wrapText="1"/>
    </xf>
    <xf numFmtId="0" fontId="9" fillId="35" borderId="13" xfId="0" applyFont="1" applyFill="1" applyBorder="1" applyAlignment="1">
      <alignment horizontal="right" vertical="top" wrapText="1"/>
    </xf>
    <xf numFmtId="3" fontId="9" fillId="35" borderId="13" xfId="0" applyNumberFormat="1" applyFont="1" applyFill="1" applyBorder="1" applyAlignment="1">
      <alignment horizontal="right" vertical="top" wrapText="1"/>
    </xf>
    <xf numFmtId="0" fontId="9" fillId="35" borderId="13" xfId="0" applyFont="1" applyFill="1" applyBorder="1" applyAlignment="1">
      <alignment horizontal="center" vertical="top" wrapText="1"/>
    </xf>
    <xf numFmtId="0" fontId="7" fillId="35" borderId="13" xfId="0" applyFont="1" applyFill="1" applyBorder="1" applyAlignment="1">
      <alignment horizontal="right" vertical="top" wrapText="1"/>
    </xf>
    <xf numFmtId="0" fontId="2" fillId="35" borderId="13" xfId="0" applyFont="1" applyFill="1" applyBorder="1" applyAlignment="1">
      <alignment wrapText="1"/>
    </xf>
    <xf numFmtId="3" fontId="7" fillId="35" borderId="13" xfId="0" applyNumberFormat="1" applyFont="1" applyFill="1" applyBorder="1" applyAlignment="1">
      <alignment horizontal="right" vertical="top" wrapText="1"/>
    </xf>
    <xf numFmtId="3" fontId="2" fillId="0" borderId="11" xfId="67" applyNumberFormat="1" applyFont="1" applyFill="1" applyBorder="1" applyAlignment="1">
      <alignment horizontal="right" wrapText="1"/>
      <protection/>
    </xf>
    <xf numFmtId="0" fontId="2" fillId="0" borderId="0" xfId="64" applyFont="1" applyFill="1" applyBorder="1" applyAlignment="1">
      <alignment wrapText="1"/>
      <protection/>
    </xf>
    <xf numFmtId="0" fontId="2" fillId="0" borderId="0" xfId="67" applyFont="1" applyFill="1" applyBorder="1" applyAlignment="1">
      <alignment wrapText="1"/>
      <protection/>
    </xf>
    <xf numFmtId="0" fontId="2" fillId="33" borderId="13" xfId="62" applyFont="1" applyFill="1" applyBorder="1" applyAlignment="1">
      <alignment horizontal="center"/>
      <protection/>
    </xf>
    <xf numFmtId="0" fontId="2" fillId="0" borderId="11" xfId="62" applyFont="1" applyFill="1" applyBorder="1" applyAlignment="1">
      <alignment wrapText="1"/>
      <protection/>
    </xf>
    <xf numFmtId="0" fontId="1" fillId="0" borderId="0" xfId="0" applyFont="1" applyAlignment="1" quotePrefix="1">
      <alignment/>
    </xf>
    <xf numFmtId="0" fontId="0" fillId="0" borderId="0" xfId="0" applyFont="1" applyAlignment="1" quotePrefix="1">
      <alignment/>
    </xf>
    <xf numFmtId="3" fontId="2" fillId="0" borderId="11" xfId="57" applyNumberFormat="1" applyFont="1" applyFill="1" applyBorder="1" applyAlignment="1">
      <alignment horizontal="right" wrapText="1"/>
      <protection/>
    </xf>
    <xf numFmtId="0" fontId="5" fillId="35" borderId="0" xfId="0" applyFont="1" applyFill="1" applyAlignment="1">
      <alignment horizontal="center" wrapText="1"/>
    </xf>
    <xf numFmtId="0" fontId="2" fillId="35" borderId="0" xfId="0" applyFont="1" applyFill="1" applyAlignment="1">
      <alignment/>
    </xf>
    <xf numFmtId="0" fontId="6" fillId="35" borderId="0" xfId="0" applyFont="1" applyFill="1" applyAlignment="1">
      <alignment horizontal="center" wrapText="1"/>
    </xf>
    <xf numFmtId="0" fontId="7" fillId="37" borderId="15" xfId="0" applyFont="1" applyFill="1" applyBorder="1" applyAlignment="1">
      <alignment horizontal="center" wrapText="1"/>
    </xf>
    <xf numFmtId="0" fontId="7" fillId="37" borderId="16" xfId="0" applyFont="1" applyFill="1" applyBorder="1" applyAlignment="1">
      <alignment horizontal="center" wrapText="1"/>
    </xf>
    <xf numFmtId="0" fontId="8" fillId="37" borderId="17" xfId="0" applyFont="1" applyFill="1" applyBorder="1" applyAlignment="1">
      <alignment horizontal="center" wrapText="1"/>
    </xf>
    <xf numFmtId="0" fontId="8" fillId="37" borderId="18" xfId="0" applyFont="1" applyFill="1" applyBorder="1" applyAlignment="1">
      <alignment horizontal="center" wrapText="1"/>
    </xf>
    <xf numFmtId="0" fontId="8" fillId="37" borderId="19" xfId="0" applyFont="1" applyFill="1" applyBorder="1" applyAlignment="1">
      <alignment horizontal="center" wrapText="1"/>
    </xf>
    <xf numFmtId="0" fontId="9" fillId="37" borderId="17" xfId="0" applyFont="1" applyFill="1" applyBorder="1" applyAlignment="1">
      <alignment horizontal="left" vertical="top" wrapText="1"/>
    </xf>
    <xf numFmtId="0" fontId="9" fillId="37" borderId="18" xfId="0" applyFont="1" applyFill="1" applyBorder="1" applyAlignment="1">
      <alignment horizontal="left" vertical="top" wrapText="1"/>
    </xf>
    <xf numFmtId="0" fontId="9" fillId="37" borderId="19" xfId="0" applyFont="1" applyFill="1" applyBorder="1" applyAlignment="1">
      <alignment horizontal="left" vertical="top" wrapText="1"/>
    </xf>
    <xf numFmtId="0" fontId="2" fillId="35" borderId="0" xfId="0" applyFont="1" applyFill="1"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pril" xfId="55"/>
    <cellStyle name="Normal_August" xfId="56"/>
    <cellStyle name="Normal_Customs districts" xfId="57"/>
    <cellStyle name="Normal_December" xfId="58"/>
    <cellStyle name="Normal_February" xfId="59"/>
    <cellStyle name="Normal_January" xfId="60"/>
    <cellStyle name="Normal_July" xfId="61"/>
    <cellStyle name="Normal_June" xfId="62"/>
    <cellStyle name="Normal_March" xfId="63"/>
    <cellStyle name="Normal_May" xfId="64"/>
    <cellStyle name="Normal_November" xfId="65"/>
    <cellStyle name="Normal_October" xfId="66"/>
    <cellStyle name="Normal_Sheet1" xfId="67"/>
    <cellStyle name="Normal_Year to dat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6"/>
  <sheetViews>
    <sheetView zoomScalePageLayoutView="0" workbookViewId="0" topLeftCell="A10">
      <selection activeCell="A1" sqref="A1"/>
    </sheetView>
  </sheetViews>
  <sheetFormatPr defaultColWidth="9.140625" defaultRowHeight="12.75"/>
  <cols>
    <col min="1" max="1" width="14.140625" style="0" customWidth="1"/>
    <col min="2" max="2" width="16.00390625" style="0" customWidth="1"/>
    <col min="3" max="3" width="13.8515625" style="0" customWidth="1"/>
    <col min="4" max="4" width="11.8515625" style="0" customWidth="1"/>
    <col min="5" max="5" width="13.28125" style="0" bestFit="1" customWidth="1"/>
    <col min="6" max="6" width="10.28125" style="0" bestFit="1" customWidth="1"/>
    <col min="7" max="7" width="15.421875" style="0" bestFit="1" customWidth="1"/>
    <col min="8" max="8" width="20.7109375" style="0" bestFit="1" customWidth="1"/>
    <col min="9" max="9" width="18.140625" style="0" bestFit="1" customWidth="1"/>
    <col min="10" max="10" width="14.421875" style="0" bestFit="1" customWidth="1"/>
    <col min="11" max="11" width="35.421875" style="0" bestFit="1" customWidth="1"/>
    <col min="12" max="12" width="23.8515625" style="0" bestFit="1" customWidth="1"/>
  </cols>
  <sheetData>
    <row r="1" spans="1:12" ht="12.75">
      <c r="A1" s="1" t="s">
        <v>66</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30</v>
      </c>
      <c r="B5" s="11" t="s">
        <v>16</v>
      </c>
      <c r="C5" s="59">
        <v>1597997</v>
      </c>
      <c r="D5" s="12">
        <f aca="true" t="shared" si="0" ref="D5:D10">C5*0.264172</f>
        <v>422146.06348400004</v>
      </c>
      <c r="E5" s="59">
        <v>810430</v>
      </c>
      <c r="F5" s="59">
        <v>822680</v>
      </c>
      <c r="G5" s="59">
        <v>0</v>
      </c>
      <c r="H5" s="13">
        <f>F5+G5</f>
        <v>822680</v>
      </c>
      <c r="I5" s="14">
        <f aca="true" t="shared" si="1" ref="I5:I10">E5/D5</f>
        <v>1.9197857568810812</v>
      </c>
      <c r="J5" s="14">
        <f>F5/D5</f>
        <v>1.948804148996123</v>
      </c>
      <c r="K5" s="14">
        <f>H5/D5</f>
        <v>1.948804148996123</v>
      </c>
      <c r="L5" s="15">
        <f aca="true" t="shared" si="2" ref="L5:L10">G5/E5</f>
        <v>0</v>
      </c>
    </row>
    <row r="6" spans="1:12" ht="12.75">
      <c r="A6" s="10" t="s">
        <v>30</v>
      </c>
      <c r="B6" s="11" t="s">
        <v>17</v>
      </c>
      <c r="C6" s="59">
        <v>31987114</v>
      </c>
      <c r="D6" s="12">
        <f t="shared" si="0"/>
        <v>8450099.879608</v>
      </c>
      <c r="E6" s="59">
        <v>18527578</v>
      </c>
      <c r="F6" s="59">
        <v>19395190</v>
      </c>
      <c r="G6" s="59">
        <v>0</v>
      </c>
      <c r="H6" s="13">
        <f>F6+G6</f>
        <v>19395190</v>
      </c>
      <c r="I6" s="14">
        <f t="shared" si="1"/>
        <v>2.1925868645305875</v>
      </c>
      <c r="J6" s="14">
        <f>F6/D6</f>
        <v>2.2952616272388657</v>
      </c>
      <c r="K6" s="14">
        <f>H6/D6</f>
        <v>2.2952616272388657</v>
      </c>
      <c r="L6" s="15">
        <f t="shared" si="2"/>
        <v>0</v>
      </c>
    </row>
    <row r="7" spans="1:12" ht="12.75">
      <c r="A7" s="10" t="s">
        <v>30</v>
      </c>
      <c r="B7" s="11" t="s">
        <v>18</v>
      </c>
      <c r="C7" s="59">
        <v>2835651</v>
      </c>
      <c r="D7" s="12">
        <f t="shared" si="0"/>
        <v>749099.595972</v>
      </c>
      <c r="E7" s="59">
        <v>1295943</v>
      </c>
      <c r="F7" s="59">
        <v>1446655</v>
      </c>
      <c r="G7" s="59">
        <v>0</v>
      </c>
      <c r="H7" s="13">
        <f>F7+G7</f>
        <v>1446655</v>
      </c>
      <c r="I7" s="14">
        <f t="shared" si="1"/>
        <v>1.7300009330781163</v>
      </c>
      <c r="J7" s="14">
        <f>F7/D7</f>
        <v>1.931191803838689</v>
      </c>
      <c r="K7" s="14">
        <f>H7/D7</f>
        <v>1.931191803838689</v>
      </c>
      <c r="L7" s="15">
        <f t="shared" si="2"/>
        <v>0</v>
      </c>
    </row>
    <row r="8" spans="1:12" ht="12.75">
      <c r="A8" s="10" t="s">
        <v>30</v>
      </c>
      <c r="B8" s="11" t="s">
        <v>21</v>
      </c>
      <c r="C8" s="59">
        <v>29711643</v>
      </c>
      <c r="D8" s="12">
        <f t="shared" si="0"/>
        <v>7848984.154596001</v>
      </c>
      <c r="E8" s="59">
        <v>13714094</v>
      </c>
      <c r="F8" s="59">
        <v>14991019</v>
      </c>
      <c r="G8" s="59">
        <v>0</v>
      </c>
      <c r="H8" s="13">
        <f>F8+G8</f>
        <v>14991019</v>
      </c>
      <c r="I8" s="14">
        <f t="shared" si="1"/>
        <v>1.7472444497125992</v>
      </c>
      <c r="J8" s="14">
        <f>F8/D8</f>
        <v>1.909931107609888</v>
      </c>
      <c r="K8" s="14">
        <f>H8/D8</f>
        <v>1.909931107609888</v>
      </c>
      <c r="L8" s="15">
        <f t="shared" si="2"/>
        <v>0</v>
      </c>
    </row>
    <row r="9" spans="1:12" ht="12.75">
      <c r="A9" s="10" t="s">
        <v>30</v>
      </c>
      <c r="B9" s="19" t="s">
        <v>23</v>
      </c>
      <c r="C9" s="20">
        <f>SUM(C5:C8)</f>
        <v>66132405</v>
      </c>
      <c r="D9" s="20">
        <f t="shared" si="0"/>
        <v>17470329.693660002</v>
      </c>
      <c r="E9" s="20">
        <f>SUM(E5:E8)</f>
        <v>34348045</v>
      </c>
      <c r="F9" s="27" t="s">
        <v>19</v>
      </c>
      <c r="G9" s="20">
        <f>SUM(G5:G8)</f>
        <v>0</v>
      </c>
      <c r="H9" s="27" t="s">
        <v>19</v>
      </c>
      <c r="I9" s="21">
        <f t="shared" si="1"/>
        <v>1.9660788091746737</v>
      </c>
      <c r="J9" s="16" t="s">
        <v>19</v>
      </c>
      <c r="K9" s="16" t="s">
        <v>19</v>
      </c>
      <c r="L9" s="22">
        <f t="shared" si="2"/>
        <v>0</v>
      </c>
    </row>
    <row r="10" spans="1:12" ht="12.75">
      <c r="A10" s="10" t="s">
        <v>30</v>
      </c>
      <c r="B10" s="23" t="s">
        <v>45</v>
      </c>
      <c r="C10" s="24">
        <f>SUM(C6:C8)</f>
        <v>64534408</v>
      </c>
      <c r="D10" s="20">
        <f t="shared" si="0"/>
        <v>17048183.630176</v>
      </c>
      <c r="E10" s="24">
        <f>SUM(E6:E8)</f>
        <v>33537615</v>
      </c>
      <c r="F10" s="27" t="s">
        <v>19</v>
      </c>
      <c r="G10" s="24">
        <f>SUM(G6:G8)</f>
        <v>0</v>
      </c>
      <c r="H10" s="27" t="s">
        <v>19</v>
      </c>
      <c r="I10" s="25">
        <f t="shared" si="1"/>
        <v>1.9672251148583955</v>
      </c>
      <c r="J10" s="16" t="s">
        <v>19</v>
      </c>
      <c r="K10" s="16" t="s">
        <v>19</v>
      </c>
      <c r="L10" s="26">
        <f t="shared" si="2"/>
        <v>0</v>
      </c>
    </row>
    <row r="12" ht="12.75">
      <c r="A12" s="1" t="s">
        <v>24</v>
      </c>
    </row>
    <row r="13" ht="12.75">
      <c r="A13" s="1" t="s">
        <v>39</v>
      </c>
    </row>
    <row r="14" ht="12.75">
      <c r="A14" s="1" t="s">
        <v>64</v>
      </c>
    </row>
    <row r="16" ht="12.75">
      <c r="A16" t="s">
        <v>34</v>
      </c>
    </row>
    <row r="17" spans="1:6" ht="12.75">
      <c r="A17" s="56" t="s">
        <v>26</v>
      </c>
      <c r="B17" s="56" t="s">
        <v>27</v>
      </c>
      <c r="C17" s="56" t="s">
        <v>28</v>
      </c>
      <c r="D17" s="56" t="s">
        <v>53</v>
      </c>
      <c r="E17" s="56" t="s">
        <v>29</v>
      </c>
      <c r="F17" s="56" t="s">
        <v>25</v>
      </c>
    </row>
    <row r="18" spans="1:6" ht="12.75">
      <c r="A18" s="57" t="s">
        <v>16</v>
      </c>
      <c r="B18" s="58">
        <v>1597997</v>
      </c>
      <c r="C18" s="58">
        <v>810430</v>
      </c>
      <c r="D18" s="58">
        <v>822680</v>
      </c>
      <c r="E18" s="58">
        <v>0</v>
      </c>
      <c r="F18" s="57" t="s">
        <v>30</v>
      </c>
    </row>
    <row r="19" spans="1:6" ht="12.75">
      <c r="A19" s="57" t="s">
        <v>18</v>
      </c>
      <c r="B19" s="58">
        <v>2835651</v>
      </c>
      <c r="C19" s="58">
        <v>1295943</v>
      </c>
      <c r="D19" s="58">
        <v>1446655</v>
      </c>
      <c r="E19" s="58">
        <v>0</v>
      </c>
      <c r="F19" s="57" t="s">
        <v>30</v>
      </c>
    </row>
    <row r="20" spans="1:6" ht="12.75">
      <c r="A20" s="57" t="s">
        <v>17</v>
      </c>
      <c r="B20" s="58">
        <v>31987114</v>
      </c>
      <c r="C20" s="58">
        <v>18527578</v>
      </c>
      <c r="D20" s="58">
        <v>19395190</v>
      </c>
      <c r="E20" s="58">
        <v>0</v>
      </c>
      <c r="F20" s="57" t="s">
        <v>30</v>
      </c>
    </row>
    <row r="21" spans="1:6" ht="12.75">
      <c r="A21" s="57" t="s">
        <v>21</v>
      </c>
      <c r="B21" s="58">
        <v>29711643</v>
      </c>
      <c r="C21" s="58">
        <v>13714094</v>
      </c>
      <c r="D21" s="58">
        <v>14991019</v>
      </c>
      <c r="E21" s="58">
        <v>0</v>
      </c>
      <c r="F21" s="57" t="s">
        <v>30</v>
      </c>
    </row>
    <row r="23" ht="12.75">
      <c r="B23" t="s">
        <v>52</v>
      </c>
    </row>
    <row r="24" ht="12.75">
      <c r="A24" s="60" t="s">
        <v>51</v>
      </c>
    </row>
    <row r="25" spans="1:7" ht="12.75">
      <c r="A25" s="69" t="s">
        <v>68</v>
      </c>
      <c r="B25" t="s">
        <v>69</v>
      </c>
      <c r="C25" t="s">
        <v>70</v>
      </c>
      <c r="D25" t="s">
        <v>71</v>
      </c>
      <c r="E25" t="s">
        <v>72</v>
      </c>
      <c r="F25" t="s">
        <v>73</v>
      </c>
      <c r="G25" t="s">
        <v>74</v>
      </c>
    </row>
    <row r="26" spans="1:7" ht="12.75">
      <c r="A26" s="69">
        <v>39844</v>
      </c>
      <c r="B26" t="s">
        <v>75</v>
      </c>
      <c r="C26" t="s">
        <v>76</v>
      </c>
      <c r="D26" t="s">
        <v>77</v>
      </c>
      <c r="E26" t="s">
        <v>78</v>
      </c>
      <c r="F26">
        <v>95</v>
      </c>
      <c r="G26" t="s">
        <v>79</v>
      </c>
    </row>
    <row r="27" spans="1:7" ht="12.75">
      <c r="A27" s="69">
        <v>39844</v>
      </c>
      <c r="B27" t="s">
        <v>80</v>
      </c>
      <c r="C27" t="s">
        <v>76</v>
      </c>
      <c r="D27" t="s">
        <v>81</v>
      </c>
      <c r="E27" t="s">
        <v>78</v>
      </c>
      <c r="F27">
        <v>5</v>
      </c>
      <c r="G27" t="s">
        <v>82</v>
      </c>
    </row>
    <row r="28" spans="1:7" ht="12.75">
      <c r="A28" s="69">
        <v>39844</v>
      </c>
      <c r="B28" t="s">
        <v>80</v>
      </c>
      <c r="C28" t="s">
        <v>76</v>
      </c>
      <c r="D28" t="s">
        <v>81</v>
      </c>
      <c r="E28" t="s">
        <v>78</v>
      </c>
      <c r="F28">
        <v>44</v>
      </c>
      <c r="G28" t="s">
        <v>82</v>
      </c>
    </row>
    <row r="29" spans="1:7" ht="12.75">
      <c r="A29" s="69">
        <v>39844</v>
      </c>
      <c r="B29" t="s">
        <v>83</v>
      </c>
      <c r="C29" t="s">
        <v>76</v>
      </c>
      <c r="D29" t="s">
        <v>84</v>
      </c>
      <c r="E29" t="s">
        <v>85</v>
      </c>
      <c r="F29">
        <v>18</v>
      </c>
      <c r="G29" t="s">
        <v>86</v>
      </c>
    </row>
    <row r="30" spans="1:7" ht="12.75">
      <c r="A30" s="69">
        <v>39844</v>
      </c>
      <c r="B30" t="s">
        <v>87</v>
      </c>
      <c r="C30" t="s">
        <v>76</v>
      </c>
      <c r="D30" t="s">
        <v>84</v>
      </c>
      <c r="E30" t="s">
        <v>88</v>
      </c>
      <c r="F30">
        <v>22</v>
      </c>
      <c r="G30" t="s">
        <v>86</v>
      </c>
    </row>
    <row r="31" spans="1:7" ht="12.75">
      <c r="A31" s="69">
        <v>39844</v>
      </c>
      <c r="B31" t="s">
        <v>87</v>
      </c>
      <c r="C31" t="s">
        <v>76</v>
      </c>
      <c r="D31" t="s">
        <v>84</v>
      </c>
      <c r="E31" t="s">
        <v>88</v>
      </c>
      <c r="F31">
        <v>38</v>
      </c>
      <c r="G31" t="s">
        <v>86</v>
      </c>
    </row>
    <row r="32" spans="1:7" ht="12.75">
      <c r="A32" s="69">
        <v>39844</v>
      </c>
      <c r="B32" t="s">
        <v>89</v>
      </c>
      <c r="C32" t="s">
        <v>76</v>
      </c>
      <c r="D32" t="s">
        <v>90</v>
      </c>
      <c r="E32" t="s">
        <v>88</v>
      </c>
      <c r="F32">
        <v>50</v>
      </c>
      <c r="G32" t="s">
        <v>86</v>
      </c>
    </row>
    <row r="33" spans="1:7" ht="12.75">
      <c r="A33" s="69">
        <v>39844</v>
      </c>
      <c r="B33" t="s">
        <v>89</v>
      </c>
      <c r="C33" t="s">
        <v>76</v>
      </c>
      <c r="D33" t="s">
        <v>90</v>
      </c>
      <c r="E33" t="s">
        <v>88</v>
      </c>
      <c r="F33">
        <v>99</v>
      </c>
      <c r="G33" t="s">
        <v>86</v>
      </c>
    </row>
    <row r="34" spans="1:6" ht="12.75">
      <c r="A34" s="69">
        <v>39844</v>
      </c>
      <c r="B34" t="s">
        <v>91</v>
      </c>
      <c r="C34" t="s">
        <v>76</v>
      </c>
      <c r="D34" t="s">
        <v>92</v>
      </c>
      <c r="E34" t="s">
        <v>93</v>
      </c>
      <c r="F34">
        <v>1</v>
      </c>
    </row>
    <row r="35" ht="12.75">
      <c r="F35">
        <f>SUM(F26:F34)</f>
        <v>372</v>
      </c>
    </row>
    <row r="36" ht="12.75">
      <c r="F36" s="12">
        <f>F35*42000</f>
        <v>15624000</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09"/>
  <sheetViews>
    <sheetView zoomScalePageLayoutView="0" workbookViewId="0" topLeftCell="A1">
      <selection activeCell="A1" sqref="A1:G1"/>
    </sheetView>
  </sheetViews>
  <sheetFormatPr defaultColWidth="9.140625" defaultRowHeight="12.75"/>
  <cols>
    <col min="1" max="1" width="11.57421875" style="82" bestFit="1" customWidth="1"/>
    <col min="2" max="2" width="8.7109375" style="82" customWidth="1"/>
    <col min="3" max="3" width="8.421875" style="82" customWidth="1"/>
    <col min="4" max="4" width="8.7109375" style="82" customWidth="1"/>
    <col min="5" max="5" width="8.421875" style="82" customWidth="1"/>
    <col min="6" max="6" width="9.00390625" style="82" customWidth="1"/>
    <col min="7" max="7" width="8.421875" style="82" customWidth="1"/>
    <col min="8" max="16384" width="9.140625" style="82" customWidth="1"/>
  </cols>
  <sheetData>
    <row r="1" spans="1:7" ht="17.25" customHeight="1">
      <c r="A1" s="108" t="s">
        <v>190</v>
      </c>
      <c r="B1" s="109"/>
      <c r="C1" s="109"/>
      <c r="D1" s="109"/>
      <c r="E1" s="109"/>
      <c r="F1" s="109"/>
      <c r="G1" s="109"/>
    </row>
    <row r="2" spans="1:7" ht="17.25" customHeight="1">
      <c r="A2" s="108" t="s">
        <v>101</v>
      </c>
      <c r="B2" s="109"/>
      <c r="C2" s="109"/>
      <c r="D2" s="109"/>
      <c r="E2" s="109"/>
      <c r="F2" s="109"/>
      <c r="G2" s="109"/>
    </row>
    <row r="3" ht="12.75">
      <c r="A3" s="90"/>
    </row>
    <row r="4" spans="1:7" ht="17.25" customHeight="1">
      <c r="A4" s="110" t="s">
        <v>114</v>
      </c>
      <c r="B4" s="109"/>
      <c r="C4" s="109"/>
      <c r="D4" s="109"/>
      <c r="E4" s="109"/>
      <c r="F4" s="109"/>
      <c r="G4" s="109"/>
    </row>
    <row r="5" ht="12.75">
      <c r="A5" s="90"/>
    </row>
    <row r="6" spans="1:7" ht="17.25" customHeight="1">
      <c r="A6" s="108" t="s">
        <v>102</v>
      </c>
      <c r="B6" s="109"/>
      <c r="C6" s="109"/>
      <c r="D6" s="109"/>
      <c r="E6" s="109"/>
      <c r="F6" s="109"/>
      <c r="G6" s="109"/>
    </row>
    <row r="7" ht="12.75">
      <c r="A7" s="90"/>
    </row>
    <row r="8" ht="12.75">
      <c r="A8" s="91"/>
    </row>
    <row r="9" ht="12.75">
      <c r="A9" s="90"/>
    </row>
    <row r="10" spans="1:7" ht="12.75">
      <c r="A10" s="111" t="s">
        <v>103</v>
      </c>
      <c r="B10" s="92" t="s">
        <v>104</v>
      </c>
      <c r="C10" s="92" t="s">
        <v>105</v>
      </c>
      <c r="D10" s="92" t="s">
        <v>106</v>
      </c>
      <c r="E10" s="92" t="s">
        <v>171</v>
      </c>
      <c r="F10" s="92" t="s">
        <v>172</v>
      </c>
      <c r="G10" s="92" t="s">
        <v>213</v>
      </c>
    </row>
    <row r="11" spans="1:7" ht="12.75" customHeight="1">
      <c r="A11" s="112"/>
      <c r="B11" s="113" t="s">
        <v>107</v>
      </c>
      <c r="C11" s="114"/>
      <c r="D11" s="114"/>
      <c r="E11" s="114"/>
      <c r="F11" s="114"/>
      <c r="G11" s="115"/>
    </row>
    <row r="12" spans="1:7" ht="12.75">
      <c r="A12" s="116" t="s">
        <v>216</v>
      </c>
      <c r="B12" s="117"/>
      <c r="C12" s="117"/>
      <c r="D12" s="117"/>
      <c r="E12" s="117"/>
      <c r="F12" s="117"/>
      <c r="G12" s="118"/>
    </row>
    <row r="13" spans="1:7" ht="12.75">
      <c r="A13" s="93" t="s">
        <v>191</v>
      </c>
      <c r="B13" s="94">
        <v>0</v>
      </c>
      <c r="C13" s="94">
        <v>0</v>
      </c>
      <c r="D13" s="94">
        <v>0</v>
      </c>
      <c r="E13" s="94">
        <v>0</v>
      </c>
      <c r="F13" s="95">
        <v>10789010</v>
      </c>
      <c r="G13" s="95">
        <v>16127115</v>
      </c>
    </row>
    <row r="14" spans="1:7" ht="12.75">
      <c r="A14" s="93" t="s">
        <v>16</v>
      </c>
      <c r="B14" s="95">
        <v>8700401</v>
      </c>
      <c r="C14" s="95">
        <v>7743692</v>
      </c>
      <c r="D14" s="95">
        <v>9972236</v>
      </c>
      <c r="E14" s="95">
        <v>9938415</v>
      </c>
      <c r="F14" s="95">
        <v>8687140</v>
      </c>
      <c r="G14" s="95">
        <v>10918269</v>
      </c>
    </row>
    <row r="15" spans="1:7" ht="12.75">
      <c r="A15" s="93" t="s">
        <v>131</v>
      </c>
      <c r="B15" s="95">
        <v>438858</v>
      </c>
      <c r="C15" s="95">
        <v>649627</v>
      </c>
      <c r="D15" s="95">
        <v>883200</v>
      </c>
      <c r="E15" s="95">
        <v>886654</v>
      </c>
      <c r="F15" s="95">
        <v>1133910</v>
      </c>
      <c r="G15" s="95">
        <v>1055004</v>
      </c>
    </row>
    <row r="16" spans="1:7" ht="12.75">
      <c r="A16" s="93" t="s">
        <v>130</v>
      </c>
      <c r="B16" s="95">
        <v>150518</v>
      </c>
      <c r="C16" s="95">
        <v>81631</v>
      </c>
      <c r="D16" s="95">
        <v>5810</v>
      </c>
      <c r="E16" s="95">
        <v>200444</v>
      </c>
      <c r="F16" s="95">
        <v>563717</v>
      </c>
      <c r="G16" s="95">
        <v>439709</v>
      </c>
    </row>
    <row r="17" spans="1:7" ht="12.75">
      <c r="A17" s="93" t="s">
        <v>145</v>
      </c>
      <c r="B17" s="94">
        <v>0</v>
      </c>
      <c r="C17" s="95">
        <v>1256528</v>
      </c>
      <c r="D17" s="94">
        <v>0</v>
      </c>
      <c r="E17" s="95">
        <v>412979</v>
      </c>
      <c r="F17" s="95">
        <v>182442</v>
      </c>
      <c r="G17" s="95">
        <v>393131</v>
      </c>
    </row>
    <row r="18" spans="1:7" ht="12.75">
      <c r="A18" s="93" t="s">
        <v>124</v>
      </c>
      <c r="B18" s="95">
        <v>367578</v>
      </c>
      <c r="C18" s="95">
        <v>405362</v>
      </c>
      <c r="D18" s="95">
        <v>850578</v>
      </c>
      <c r="E18" s="95">
        <v>1009500</v>
      </c>
      <c r="F18" s="95">
        <v>502964</v>
      </c>
      <c r="G18" s="95">
        <v>256660</v>
      </c>
    </row>
    <row r="19" spans="1:7" ht="12.75">
      <c r="A19" s="93" t="s">
        <v>133</v>
      </c>
      <c r="B19" s="95">
        <v>59498</v>
      </c>
      <c r="C19" s="95">
        <v>103234</v>
      </c>
      <c r="D19" s="95">
        <v>113313</v>
      </c>
      <c r="E19" s="95">
        <v>62587</v>
      </c>
      <c r="F19" s="95">
        <v>43260</v>
      </c>
      <c r="G19" s="95">
        <v>138510</v>
      </c>
    </row>
    <row r="20" spans="1:7" ht="12.75">
      <c r="A20" s="93" t="s">
        <v>136</v>
      </c>
      <c r="B20" s="95">
        <v>57172</v>
      </c>
      <c r="C20" s="94">
        <v>0</v>
      </c>
      <c r="D20" s="95">
        <v>29546</v>
      </c>
      <c r="E20" s="95">
        <v>63325</v>
      </c>
      <c r="F20" s="94">
        <v>0</v>
      </c>
      <c r="G20" s="95">
        <v>78610</v>
      </c>
    </row>
    <row r="21" spans="1:7" ht="12.75">
      <c r="A21" s="93" t="s">
        <v>141</v>
      </c>
      <c r="B21" s="94">
        <v>0</v>
      </c>
      <c r="C21" s="95">
        <v>39448</v>
      </c>
      <c r="D21" s="95">
        <v>13723</v>
      </c>
      <c r="E21" s="95">
        <v>66320</v>
      </c>
      <c r="F21" s="95">
        <v>47947</v>
      </c>
      <c r="G21" s="95">
        <v>77062</v>
      </c>
    </row>
    <row r="22" spans="1:7" ht="12.75">
      <c r="A22" s="93" t="s">
        <v>116</v>
      </c>
      <c r="B22" s="95">
        <v>113516</v>
      </c>
      <c r="C22" s="95">
        <v>57633</v>
      </c>
      <c r="D22" s="95">
        <v>59692</v>
      </c>
      <c r="E22" s="95">
        <v>61124</v>
      </c>
      <c r="F22" s="95">
        <v>57583</v>
      </c>
      <c r="G22" s="95">
        <v>76909</v>
      </c>
    </row>
    <row r="23" spans="1:7" ht="12.75">
      <c r="A23" s="93" t="s">
        <v>118</v>
      </c>
      <c r="B23" s="95">
        <v>28799</v>
      </c>
      <c r="C23" s="95">
        <v>28799</v>
      </c>
      <c r="D23" s="95">
        <v>51028</v>
      </c>
      <c r="E23" s="94">
        <v>0</v>
      </c>
      <c r="F23" s="94">
        <v>0</v>
      </c>
      <c r="G23" s="95">
        <v>57600</v>
      </c>
    </row>
    <row r="24" spans="1:7" ht="12.75">
      <c r="A24" s="93" t="s">
        <v>123</v>
      </c>
      <c r="B24" s="95">
        <v>39094</v>
      </c>
      <c r="C24" s="95">
        <v>27002</v>
      </c>
      <c r="D24" s="95">
        <v>12900</v>
      </c>
      <c r="E24" s="95">
        <v>43203</v>
      </c>
      <c r="F24" s="94">
        <v>0</v>
      </c>
      <c r="G24" s="95">
        <v>56210</v>
      </c>
    </row>
    <row r="25" spans="1:7" ht="12.75">
      <c r="A25" s="93" t="s">
        <v>134</v>
      </c>
      <c r="B25" s="95">
        <v>9698</v>
      </c>
      <c r="C25" s="94">
        <v>0</v>
      </c>
      <c r="D25" s="95">
        <v>51323</v>
      </c>
      <c r="E25" s="95">
        <v>14352</v>
      </c>
      <c r="F25" s="95">
        <v>8960</v>
      </c>
      <c r="G25" s="95">
        <v>30124</v>
      </c>
    </row>
    <row r="26" spans="1:7" ht="12.75">
      <c r="A26" s="93" t="s">
        <v>117</v>
      </c>
      <c r="B26" s="95">
        <v>25486</v>
      </c>
      <c r="C26" s="95">
        <v>26888</v>
      </c>
      <c r="D26" s="95">
        <v>26837</v>
      </c>
      <c r="E26" s="95">
        <v>18648</v>
      </c>
      <c r="F26" s="95">
        <v>40497</v>
      </c>
      <c r="G26" s="95">
        <v>26205</v>
      </c>
    </row>
    <row r="27" spans="1:7" ht="12.75">
      <c r="A27" s="93" t="s">
        <v>217</v>
      </c>
      <c r="B27" s="94">
        <v>0</v>
      </c>
      <c r="C27" s="94">
        <v>0</v>
      </c>
      <c r="D27" s="94">
        <v>0</v>
      </c>
      <c r="E27" s="94">
        <v>0</v>
      </c>
      <c r="F27" s="94">
        <v>0</v>
      </c>
      <c r="G27" s="95">
        <v>12525</v>
      </c>
    </row>
    <row r="28" spans="1:7" ht="12.75">
      <c r="A28" s="93" t="s">
        <v>119</v>
      </c>
      <c r="B28" s="94">
        <v>0</v>
      </c>
      <c r="C28" s="94">
        <v>0</v>
      </c>
      <c r="D28" s="95">
        <v>16316</v>
      </c>
      <c r="E28" s="94">
        <v>0</v>
      </c>
      <c r="F28" s="95">
        <v>4766</v>
      </c>
      <c r="G28" s="95">
        <v>12450</v>
      </c>
    </row>
    <row r="29" spans="1:7" ht="12.75">
      <c r="A29" s="93" t="s">
        <v>132</v>
      </c>
      <c r="B29" s="95">
        <v>2715</v>
      </c>
      <c r="C29" s="95">
        <v>8500</v>
      </c>
      <c r="D29" s="95">
        <v>117600</v>
      </c>
      <c r="E29" s="94">
        <v>0</v>
      </c>
      <c r="F29" s="95">
        <v>40374</v>
      </c>
      <c r="G29" s="95">
        <v>7359</v>
      </c>
    </row>
    <row r="30" spans="1:7" ht="12.75">
      <c r="A30" s="93" t="s">
        <v>121</v>
      </c>
      <c r="B30" s="94">
        <v>0</v>
      </c>
      <c r="C30" s="95">
        <v>5860</v>
      </c>
      <c r="D30" s="95">
        <v>3020</v>
      </c>
      <c r="E30" s="94">
        <v>0</v>
      </c>
      <c r="F30" s="95">
        <v>16770</v>
      </c>
      <c r="G30" s="95">
        <v>7144</v>
      </c>
    </row>
    <row r="31" spans="1:7" ht="12.75">
      <c r="A31" s="93" t="s">
        <v>115</v>
      </c>
      <c r="B31" s="95">
        <v>30848</v>
      </c>
      <c r="C31" s="95">
        <v>186535</v>
      </c>
      <c r="D31" s="95">
        <v>176000</v>
      </c>
      <c r="E31" s="95">
        <v>30639</v>
      </c>
      <c r="F31" s="95">
        <v>6660</v>
      </c>
      <c r="G31" s="95">
        <v>6430</v>
      </c>
    </row>
    <row r="32" spans="1:7" ht="12.75">
      <c r="A32" s="93" t="s">
        <v>18</v>
      </c>
      <c r="B32" s="95">
        <v>9436</v>
      </c>
      <c r="C32" s="95">
        <v>2670</v>
      </c>
      <c r="D32" s="94">
        <v>0</v>
      </c>
      <c r="E32" s="95">
        <v>3149</v>
      </c>
      <c r="F32" s="94">
        <v>0</v>
      </c>
      <c r="G32" s="95">
        <v>5932</v>
      </c>
    </row>
    <row r="33" spans="1:7" ht="12.75">
      <c r="A33" s="93" t="s">
        <v>137</v>
      </c>
      <c r="B33" s="95">
        <v>18580</v>
      </c>
      <c r="C33" s="95">
        <v>6048</v>
      </c>
      <c r="D33" s="95">
        <v>26416</v>
      </c>
      <c r="E33" s="95">
        <v>11988</v>
      </c>
      <c r="F33" s="95">
        <v>2884</v>
      </c>
      <c r="G33" s="95">
        <v>4962</v>
      </c>
    </row>
    <row r="34" spans="1:7" ht="12.75">
      <c r="A34" s="93" t="s">
        <v>151</v>
      </c>
      <c r="B34" s="95">
        <v>51444</v>
      </c>
      <c r="C34" s="94">
        <v>0</v>
      </c>
      <c r="D34" s="94">
        <v>0</v>
      </c>
      <c r="E34" s="94">
        <v>0</v>
      </c>
      <c r="F34" s="94">
        <v>0</v>
      </c>
      <c r="G34" s="95">
        <v>4386</v>
      </c>
    </row>
    <row r="35" spans="1:7" ht="12.75">
      <c r="A35" s="93" t="s">
        <v>147</v>
      </c>
      <c r="B35" s="94">
        <v>0</v>
      </c>
      <c r="C35" s="95">
        <v>52450</v>
      </c>
      <c r="D35" s="94">
        <v>0</v>
      </c>
      <c r="E35" s="94">
        <v>0</v>
      </c>
      <c r="F35" s="95">
        <v>51303</v>
      </c>
      <c r="G35" s="95">
        <v>3542</v>
      </c>
    </row>
    <row r="36" spans="1:7" ht="12.75">
      <c r="A36" s="93" t="s">
        <v>218</v>
      </c>
      <c r="B36" s="94">
        <v>0</v>
      </c>
      <c r="C36" s="94">
        <v>0</v>
      </c>
      <c r="D36" s="94">
        <v>0</v>
      </c>
      <c r="E36" s="94">
        <v>0</v>
      </c>
      <c r="F36" s="94">
        <v>0</v>
      </c>
      <c r="G36" s="95">
        <v>3384</v>
      </c>
    </row>
    <row r="37" spans="1:7" ht="12.75">
      <c r="A37" s="93" t="s">
        <v>196</v>
      </c>
      <c r="B37" s="94">
        <v>0</v>
      </c>
      <c r="C37" s="94">
        <v>0</v>
      </c>
      <c r="D37" s="94">
        <v>0</v>
      </c>
      <c r="E37" s="95">
        <v>8342</v>
      </c>
      <c r="F37" s="94">
        <v>0</v>
      </c>
      <c r="G37" s="95">
        <v>3354</v>
      </c>
    </row>
    <row r="38" spans="1:7" ht="12.75">
      <c r="A38" s="93" t="s">
        <v>148</v>
      </c>
      <c r="B38" s="95">
        <v>11962</v>
      </c>
      <c r="C38" s="94">
        <v>0</v>
      </c>
      <c r="D38" s="94">
        <v>0</v>
      </c>
      <c r="E38" s="95">
        <v>3240</v>
      </c>
      <c r="F38" s="94">
        <v>0</v>
      </c>
      <c r="G38" s="95">
        <v>3270</v>
      </c>
    </row>
    <row r="39" spans="1:7" ht="12.75">
      <c r="A39" s="93" t="s">
        <v>20</v>
      </c>
      <c r="B39" s="95">
        <v>133885</v>
      </c>
      <c r="C39" s="95">
        <v>35165</v>
      </c>
      <c r="D39" s="95">
        <v>12440</v>
      </c>
      <c r="E39" s="95">
        <v>38290</v>
      </c>
      <c r="F39" s="95">
        <v>43562</v>
      </c>
      <c r="G39" s="95">
        <v>2900</v>
      </c>
    </row>
    <row r="40" spans="1:7" ht="12.75">
      <c r="A40" s="93" t="s">
        <v>195</v>
      </c>
      <c r="B40" s="94">
        <v>0</v>
      </c>
      <c r="C40" s="94">
        <v>0</v>
      </c>
      <c r="D40" s="94">
        <v>0</v>
      </c>
      <c r="E40" s="95">
        <v>10140</v>
      </c>
      <c r="F40" s="94">
        <v>0</v>
      </c>
      <c r="G40" s="95">
        <v>2790</v>
      </c>
    </row>
    <row r="41" spans="1:7" ht="12.75">
      <c r="A41" s="93" t="s">
        <v>50</v>
      </c>
      <c r="B41" s="94">
        <v>0</v>
      </c>
      <c r="C41" s="94">
        <v>0</v>
      </c>
      <c r="D41" s="94">
        <v>0</v>
      </c>
      <c r="E41" s="95">
        <v>2898</v>
      </c>
      <c r="F41" s="94">
        <v>0</v>
      </c>
      <c r="G41" s="95">
        <v>2610</v>
      </c>
    </row>
    <row r="42" spans="1:7" ht="12.75">
      <c r="A42" s="93" t="s">
        <v>142</v>
      </c>
      <c r="B42" s="95">
        <v>13086</v>
      </c>
      <c r="C42" s="94">
        <v>0</v>
      </c>
      <c r="D42" s="95">
        <v>13000</v>
      </c>
      <c r="E42" s="94">
        <v>0</v>
      </c>
      <c r="F42" s="95">
        <v>36680</v>
      </c>
      <c r="G42" s="94">
        <v>0</v>
      </c>
    </row>
    <row r="43" spans="1:7" ht="12.75">
      <c r="A43" s="93" t="s">
        <v>198</v>
      </c>
      <c r="B43" s="94">
        <v>0</v>
      </c>
      <c r="C43" s="94">
        <v>0</v>
      </c>
      <c r="D43" s="94">
        <v>0</v>
      </c>
      <c r="E43" s="95">
        <v>2772</v>
      </c>
      <c r="F43" s="94">
        <v>0</v>
      </c>
      <c r="G43" s="94">
        <v>0</v>
      </c>
    </row>
    <row r="44" spans="1:7" ht="12.75">
      <c r="A44" s="93" t="s">
        <v>140</v>
      </c>
      <c r="B44" s="95">
        <v>30627</v>
      </c>
      <c r="C44" s="95">
        <v>27457</v>
      </c>
      <c r="D44" s="95">
        <v>14578</v>
      </c>
      <c r="E44" s="95">
        <v>14371</v>
      </c>
      <c r="F44" s="94">
        <v>0</v>
      </c>
      <c r="G44" s="94">
        <v>0</v>
      </c>
    </row>
    <row r="45" spans="1:7" ht="12.75">
      <c r="A45" s="93" t="s">
        <v>146</v>
      </c>
      <c r="B45" s="95">
        <v>3848</v>
      </c>
      <c r="C45" s="95">
        <v>21848</v>
      </c>
      <c r="D45" s="94">
        <v>0</v>
      </c>
      <c r="E45" s="94">
        <v>0</v>
      </c>
      <c r="F45" s="95">
        <v>32803</v>
      </c>
      <c r="G45" s="94">
        <v>0</v>
      </c>
    </row>
    <row r="46" spans="1:7" ht="12.75">
      <c r="A46" s="93" t="s">
        <v>21</v>
      </c>
      <c r="B46" s="94">
        <v>0</v>
      </c>
      <c r="C46" s="95">
        <v>2656</v>
      </c>
      <c r="D46" s="94">
        <v>0</v>
      </c>
      <c r="E46" s="94">
        <v>0</v>
      </c>
      <c r="F46" s="94">
        <v>0</v>
      </c>
      <c r="G46" s="94">
        <v>0</v>
      </c>
    </row>
    <row r="47" spans="1:7" ht="12.75">
      <c r="A47" s="93" t="s">
        <v>200</v>
      </c>
      <c r="B47" s="94">
        <v>0</v>
      </c>
      <c r="C47" s="94">
        <v>0</v>
      </c>
      <c r="D47" s="94">
        <v>0</v>
      </c>
      <c r="E47" s="95">
        <v>14300</v>
      </c>
      <c r="F47" s="94">
        <v>0</v>
      </c>
      <c r="G47" s="94">
        <v>0</v>
      </c>
    </row>
    <row r="48" spans="1:7" ht="12.75">
      <c r="A48" s="93" t="s">
        <v>143</v>
      </c>
      <c r="B48" s="94">
        <v>0</v>
      </c>
      <c r="C48" s="94">
        <v>0</v>
      </c>
      <c r="D48" s="95">
        <v>5118</v>
      </c>
      <c r="E48" s="94">
        <v>0</v>
      </c>
      <c r="F48" s="94">
        <v>0</v>
      </c>
      <c r="G48" s="94">
        <v>0</v>
      </c>
    </row>
    <row r="49" spans="1:7" ht="12.75">
      <c r="A49" s="93" t="s">
        <v>194</v>
      </c>
      <c r="B49" s="94">
        <v>0</v>
      </c>
      <c r="C49" s="94">
        <v>0</v>
      </c>
      <c r="D49" s="94">
        <v>0</v>
      </c>
      <c r="E49" s="95">
        <v>17862</v>
      </c>
      <c r="F49" s="94">
        <v>0</v>
      </c>
      <c r="G49" s="94">
        <v>0</v>
      </c>
    </row>
    <row r="50" spans="1:7" ht="12.75">
      <c r="A50" s="93" t="s">
        <v>125</v>
      </c>
      <c r="B50" s="94">
        <v>0</v>
      </c>
      <c r="C50" s="95">
        <v>3874</v>
      </c>
      <c r="D50" s="94">
        <v>0</v>
      </c>
      <c r="E50" s="94">
        <v>0</v>
      </c>
      <c r="F50" s="95">
        <v>13716</v>
      </c>
      <c r="G50" s="94">
        <v>0</v>
      </c>
    </row>
    <row r="51" spans="1:7" ht="12.75">
      <c r="A51" s="93" t="s">
        <v>126</v>
      </c>
      <c r="B51" s="95">
        <v>3520</v>
      </c>
      <c r="C51" s="94">
        <v>0</v>
      </c>
      <c r="D51" s="94">
        <v>0</v>
      </c>
      <c r="E51" s="94">
        <v>0</v>
      </c>
      <c r="F51" s="94">
        <v>0</v>
      </c>
      <c r="G51" s="94">
        <v>0</v>
      </c>
    </row>
    <row r="52" spans="1:7" ht="12.75">
      <c r="A52" s="93" t="s">
        <v>197</v>
      </c>
      <c r="B52" s="94">
        <v>0</v>
      </c>
      <c r="C52" s="94">
        <v>0</v>
      </c>
      <c r="D52" s="94">
        <v>0</v>
      </c>
      <c r="E52" s="95">
        <v>3880</v>
      </c>
      <c r="F52" s="94">
        <v>0</v>
      </c>
      <c r="G52" s="94">
        <v>0</v>
      </c>
    </row>
    <row r="53" spans="1:7" ht="12.75">
      <c r="A53" s="93" t="s">
        <v>193</v>
      </c>
      <c r="B53" s="94">
        <v>0</v>
      </c>
      <c r="C53" s="94">
        <v>0</v>
      </c>
      <c r="D53" s="94">
        <v>0</v>
      </c>
      <c r="E53" s="94">
        <v>0</v>
      </c>
      <c r="F53" s="95">
        <v>2820</v>
      </c>
      <c r="G53" s="94">
        <v>0</v>
      </c>
    </row>
    <row r="54" spans="1:7" ht="12.75">
      <c r="A54" s="93" t="s">
        <v>129</v>
      </c>
      <c r="B54" s="95">
        <v>5321</v>
      </c>
      <c r="C54" s="94">
        <v>0</v>
      </c>
      <c r="D54" s="94">
        <v>0</v>
      </c>
      <c r="E54" s="94">
        <v>0</v>
      </c>
      <c r="F54" s="94">
        <v>0</v>
      </c>
      <c r="G54" s="94">
        <v>0</v>
      </c>
    </row>
    <row r="55" spans="1:7" ht="12.75">
      <c r="A55" s="93" t="s">
        <v>128</v>
      </c>
      <c r="B55" s="95">
        <v>3370</v>
      </c>
      <c r="C55" s="94">
        <v>0</v>
      </c>
      <c r="D55" s="94">
        <v>0</v>
      </c>
      <c r="E55" s="94">
        <v>0</v>
      </c>
      <c r="F55" s="94">
        <v>0</v>
      </c>
      <c r="G55" s="94">
        <v>0</v>
      </c>
    </row>
    <row r="56" spans="1:7" ht="12.75">
      <c r="A56" s="93" t="s">
        <v>192</v>
      </c>
      <c r="B56" s="94">
        <v>0</v>
      </c>
      <c r="C56" s="94">
        <v>0</v>
      </c>
      <c r="D56" s="94">
        <v>0</v>
      </c>
      <c r="E56" s="95">
        <v>106564</v>
      </c>
      <c r="F56" s="95">
        <v>41243</v>
      </c>
      <c r="G56" s="94">
        <v>0</v>
      </c>
    </row>
    <row r="57" spans="1:7" ht="12.75">
      <c r="A57" s="93" t="s">
        <v>138</v>
      </c>
      <c r="B57" s="94">
        <v>0</v>
      </c>
      <c r="C57" s="94">
        <v>0</v>
      </c>
      <c r="D57" s="95">
        <v>17228</v>
      </c>
      <c r="E57" s="94">
        <v>0</v>
      </c>
      <c r="F57" s="94">
        <v>0</v>
      </c>
      <c r="G57" s="94">
        <v>0</v>
      </c>
    </row>
    <row r="58" spans="1:7" ht="12.75">
      <c r="A58" s="93" t="s">
        <v>150</v>
      </c>
      <c r="B58" s="94">
        <v>0</v>
      </c>
      <c r="C58" s="95">
        <v>2784</v>
      </c>
      <c r="D58" s="94">
        <v>0</v>
      </c>
      <c r="E58" s="94">
        <v>0</v>
      </c>
      <c r="F58" s="94">
        <v>0</v>
      </c>
      <c r="G58" s="94">
        <v>0</v>
      </c>
    </row>
    <row r="59" spans="1:7" ht="12.75">
      <c r="A59" s="93" t="s">
        <v>139</v>
      </c>
      <c r="B59" s="94">
        <v>0</v>
      </c>
      <c r="C59" s="95">
        <v>2535</v>
      </c>
      <c r="D59" s="95">
        <v>15334</v>
      </c>
      <c r="E59" s="95">
        <v>10225</v>
      </c>
      <c r="F59" s="95">
        <v>9832</v>
      </c>
      <c r="G59" s="94">
        <v>0</v>
      </c>
    </row>
    <row r="60" spans="1:7" ht="12.75">
      <c r="A60" s="93" t="s">
        <v>144</v>
      </c>
      <c r="B60" s="95">
        <v>2820</v>
      </c>
      <c r="C60" s="94">
        <v>0</v>
      </c>
      <c r="D60" s="95">
        <v>2820</v>
      </c>
      <c r="E60" s="94">
        <v>0</v>
      </c>
      <c r="F60" s="95">
        <v>89300</v>
      </c>
      <c r="G60" s="94">
        <v>0</v>
      </c>
    </row>
    <row r="61" spans="1:7" ht="12.75">
      <c r="A61" s="93" t="s">
        <v>149</v>
      </c>
      <c r="B61" s="94">
        <v>0</v>
      </c>
      <c r="C61" s="95">
        <v>16400</v>
      </c>
      <c r="D61" s="94">
        <v>0</v>
      </c>
      <c r="E61" s="95">
        <v>12295</v>
      </c>
      <c r="F61" s="94">
        <v>0</v>
      </c>
      <c r="G61" s="94">
        <v>0</v>
      </c>
    </row>
    <row r="62" spans="1:7" ht="12.75">
      <c r="A62" s="93" t="s">
        <v>127</v>
      </c>
      <c r="B62" s="95">
        <v>11410</v>
      </c>
      <c r="C62" s="95">
        <v>6520</v>
      </c>
      <c r="D62" s="94">
        <v>0</v>
      </c>
      <c r="E62" s="95">
        <v>19560</v>
      </c>
      <c r="F62" s="95">
        <v>3423</v>
      </c>
      <c r="G62" s="94">
        <v>0</v>
      </c>
    </row>
    <row r="63" spans="1:7" ht="12.75">
      <c r="A63" s="93" t="s">
        <v>36</v>
      </c>
      <c r="B63" s="94">
        <v>0</v>
      </c>
      <c r="C63" s="94">
        <v>0</v>
      </c>
      <c r="D63" s="94">
        <v>0</v>
      </c>
      <c r="E63" s="94">
        <v>0</v>
      </c>
      <c r="F63" s="95">
        <v>3429</v>
      </c>
      <c r="G63" s="94">
        <v>0</v>
      </c>
    </row>
    <row r="64" spans="1:7" ht="12.75">
      <c r="A64" s="93" t="s">
        <v>199</v>
      </c>
      <c r="B64" s="94">
        <v>0</v>
      </c>
      <c r="C64" s="94">
        <v>0</v>
      </c>
      <c r="D64" s="94">
        <v>0</v>
      </c>
      <c r="E64" s="95">
        <v>58240</v>
      </c>
      <c r="F64" s="94">
        <v>0</v>
      </c>
      <c r="G64" s="94">
        <v>0</v>
      </c>
    </row>
    <row r="65" spans="1:7" ht="12.75">
      <c r="A65" s="93" t="s">
        <v>135</v>
      </c>
      <c r="B65" s="95">
        <v>6675</v>
      </c>
      <c r="C65" s="95">
        <v>15340</v>
      </c>
      <c r="D65" s="95">
        <v>44575</v>
      </c>
      <c r="E65" s="95">
        <v>21950</v>
      </c>
      <c r="F65" s="94">
        <v>0</v>
      </c>
      <c r="G65" s="94">
        <v>0</v>
      </c>
    </row>
    <row r="66" spans="1:7" ht="12.75">
      <c r="A66" s="93" t="s">
        <v>122</v>
      </c>
      <c r="B66" s="95">
        <v>19872</v>
      </c>
      <c r="C66" s="94">
        <v>0</v>
      </c>
      <c r="D66" s="95">
        <v>11286</v>
      </c>
      <c r="E66" s="94">
        <v>0</v>
      </c>
      <c r="F66" s="95">
        <v>19810</v>
      </c>
      <c r="G66" s="94">
        <v>0</v>
      </c>
    </row>
    <row r="67" spans="1:7" ht="12.75">
      <c r="A67" s="93" t="s">
        <v>120</v>
      </c>
      <c r="B67" s="95">
        <v>19520</v>
      </c>
      <c r="C67" s="95">
        <v>5288</v>
      </c>
      <c r="D67" s="95">
        <v>7640</v>
      </c>
      <c r="E67" s="94">
        <v>0</v>
      </c>
      <c r="F67" s="95">
        <v>10520</v>
      </c>
      <c r="G67" s="94">
        <v>0</v>
      </c>
    </row>
    <row r="68" spans="1:7" ht="12.75">
      <c r="A68" s="97" t="s">
        <v>109</v>
      </c>
      <c r="B68" s="95">
        <v>10369557</v>
      </c>
      <c r="C68" s="95">
        <v>10821774</v>
      </c>
      <c r="D68" s="95">
        <v>12553557</v>
      </c>
      <c r="E68" s="95">
        <v>13168256</v>
      </c>
      <c r="F68" s="95">
        <v>22487325</v>
      </c>
      <c r="G68" s="95">
        <v>29814156</v>
      </c>
    </row>
    <row r="69" spans="1:7" ht="12.75">
      <c r="A69" s="97" t="s">
        <v>23</v>
      </c>
      <c r="B69" s="99">
        <v>10369557</v>
      </c>
      <c r="C69" s="99">
        <v>10821774</v>
      </c>
      <c r="D69" s="99">
        <v>12553557</v>
      </c>
      <c r="E69" s="99">
        <v>13168256</v>
      </c>
      <c r="F69" s="99">
        <v>22487325</v>
      </c>
      <c r="G69" s="99">
        <v>29814156</v>
      </c>
    </row>
    <row r="70" ht="12.75">
      <c r="A70" s="90"/>
    </row>
    <row r="71" spans="1:7" ht="34.5" customHeight="1">
      <c r="A71" s="108" t="s">
        <v>219</v>
      </c>
      <c r="B71" s="109"/>
      <c r="C71" s="109"/>
      <c r="D71" s="109"/>
      <c r="E71" s="109"/>
      <c r="F71" s="109"/>
      <c r="G71" s="109"/>
    </row>
    <row r="72" spans="1:7" ht="17.25" customHeight="1">
      <c r="A72" s="108" t="s">
        <v>101</v>
      </c>
      <c r="B72" s="109"/>
      <c r="C72" s="109"/>
      <c r="D72" s="109"/>
      <c r="E72" s="109"/>
      <c r="F72" s="109"/>
      <c r="G72" s="109"/>
    </row>
    <row r="73" ht="12.75">
      <c r="A73" s="90"/>
    </row>
    <row r="74" spans="1:7" ht="17.25" customHeight="1">
      <c r="A74" s="110" t="s">
        <v>114</v>
      </c>
      <c r="B74" s="109"/>
      <c r="C74" s="109"/>
      <c r="D74" s="109"/>
      <c r="E74" s="109"/>
      <c r="F74" s="109"/>
      <c r="G74" s="109"/>
    </row>
    <row r="75" ht="12.75">
      <c r="A75" s="90"/>
    </row>
    <row r="76" spans="1:7" ht="17.25" customHeight="1">
      <c r="A76" s="108" t="s">
        <v>102</v>
      </c>
      <c r="B76" s="109"/>
      <c r="C76" s="109"/>
      <c r="D76" s="109"/>
      <c r="E76" s="109"/>
      <c r="F76" s="109"/>
      <c r="G76" s="109"/>
    </row>
    <row r="77" ht="12.75">
      <c r="A77" s="90"/>
    </row>
    <row r="78" ht="12.75">
      <c r="A78" s="91"/>
    </row>
    <row r="79" ht="12.75">
      <c r="A79" s="90"/>
    </row>
    <row r="80" spans="1:7" ht="12.75">
      <c r="A80" s="111" t="s">
        <v>103</v>
      </c>
      <c r="B80" s="92" t="s">
        <v>104</v>
      </c>
      <c r="C80" s="92" t="s">
        <v>105</v>
      </c>
      <c r="D80" s="92" t="s">
        <v>106</v>
      </c>
      <c r="E80" s="92" t="s">
        <v>171</v>
      </c>
      <c r="F80" s="92" t="s">
        <v>172</v>
      </c>
      <c r="G80" s="92" t="s">
        <v>213</v>
      </c>
    </row>
    <row r="81" spans="1:7" ht="12.75" customHeight="1">
      <c r="A81" s="112"/>
      <c r="B81" s="113" t="s">
        <v>152</v>
      </c>
      <c r="C81" s="114"/>
      <c r="D81" s="114"/>
      <c r="E81" s="114"/>
      <c r="F81" s="114"/>
      <c r="G81" s="115"/>
    </row>
    <row r="82" spans="1:7" ht="12.75">
      <c r="A82" s="116" t="s">
        <v>110</v>
      </c>
      <c r="B82" s="117"/>
      <c r="C82" s="117"/>
      <c r="D82" s="117"/>
      <c r="E82" s="117"/>
      <c r="F82" s="117"/>
      <c r="G82" s="118"/>
    </row>
    <row r="83" spans="1:7" ht="12.75">
      <c r="A83" s="93" t="s">
        <v>191</v>
      </c>
      <c r="B83" s="94">
        <v>0</v>
      </c>
      <c r="C83" s="94">
        <v>0</v>
      </c>
      <c r="D83" s="94">
        <v>0</v>
      </c>
      <c r="E83" s="94">
        <v>0</v>
      </c>
      <c r="F83" s="95">
        <v>21426958</v>
      </c>
      <c r="G83" s="95">
        <v>34156585</v>
      </c>
    </row>
    <row r="84" spans="1:7" ht="12.75">
      <c r="A84" s="93" t="s">
        <v>16</v>
      </c>
      <c r="B84" s="95">
        <v>13727409</v>
      </c>
      <c r="C84" s="95">
        <v>12239857</v>
      </c>
      <c r="D84" s="95">
        <v>15746308</v>
      </c>
      <c r="E84" s="95">
        <v>15687485</v>
      </c>
      <c r="F84" s="95">
        <v>13710899</v>
      </c>
      <c r="G84" s="95">
        <v>17240764</v>
      </c>
    </row>
    <row r="85" spans="1:7" ht="12.75">
      <c r="A85" s="93" t="s">
        <v>131</v>
      </c>
      <c r="B85" s="95">
        <v>692178</v>
      </c>
      <c r="C85" s="95">
        <v>1024609</v>
      </c>
      <c r="D85" s="95">
        <v>1393005</v>
      </c>
      <c r="E85" s="95">
        <v>1400396</v>
      </c>
      <c r="F85" s="95">
        <v>1797300</v>
      </c>
      <c r="G85" s="95">
        <v>1663979</v>
      </c>
    </row>
    <row r="86" spans="1:7" ht="12.75">
      <c r="A86" s="93" t="s">
        <v>130</v>
      </c>
      <c r="B86" s="95">
        <v>329806</v>
      </c>
      <c r="C86" s="95">
        <v>134792</v>
      </c>
      <c r="D86" s="95">
        <v>1517</v>
      </c>
      <c r="E86" s="95">
        <v>321127</v>
      </c>
      <c r="F86" s="95">
        <v>765383</v>
      </c>
      <c r="G86" s="95">
        <v>801357</v>
      </c>
    </row>
    <row r="87" spans="1:7" ht="12.75">
      <c r="A87" s="93" t="s">
        <v>145</v>
      </c>
      <c r="B87" s="94">
        <v>0</v>
      </c>
      <c r="C87" s="95">
        <v>2304374</v>
      </c>
      <c r="D87" s="94">
        <v>0</v>
      </c>
      <c r="E87" s="95">
        <v>651362</v>
      </c>
      <c r="F87" s="95">
        <v>287752</v>
      </c>
      <c r="G87" s="95">
        <v>620057</v>
      </c>
    </row>
    <row r="88" spans="1:7" ht="12.75">
      <c r="A88" s="93" t="s">
        <v>124</v>
      </c>
      <c r="B88" s="95">
        <v>579753</v>
      </c>
      <c r="C88" s="95">
        <v>643513</v>
      </c>
      <c r="D88" s="95">
        <v>1341554</v>
      </c>
      <c r="E88" s="95">
        <v>1592210</v>
      </c>
      <c r="F88" s="95">
        <v>992166</v>
      </c>
      <c r="G88" s="95">
        <v>404811</v>
      </c>
    </row>
    <row r="89" spans="1:7" ht="12.75">
      <c r="A89" s="93" t="s">
        <v>133</v>
      </c>
      <c r="B89" s="95">
        <v>93842</v>
      </c>
      <c r="C89" s="95">
        <v>147042</v>
      </c>
      <c r="D89" s="95">
        <v>178721</v>
      </c>
      <c r="E89" s="95">
        <v>98714</v>
      </c>
      <c r="F89" s="95">
        <v>60263</v>
      </c>
      <c r="G89" s="95">
        <v>199971</v>
      </c>
    </row>
    <row r="90" spans="1:7" ht="12.75">
      <c r="A90" s="93" t="s">
        <v>136</v>
      </c>
      <c r="B90" s="95">
        <v>90174</v>
      </c>
      <c r="C90" s="94">
        <v>0</v>
      </c>
      <c r="D90" s="95">
        <v>46601</v>
      </c>
      <c r="E90" s="95">
        <v>104729</v>
      </c>
      <c r="F90" s="94">
        <v>0</v>
      </c>
      <c r="G90" s="95">
        <v>125740</v>
      </c>
    </row>
    <row r="91" spans="1:7" ht="12.75">
      <c r="A91" s="93" t="s">
        <v>141</v>
      </c>
      <c r="B91" s="94">
        <v>0</v>
      </c>
      <c r="C91" s="95">
        <v>62219</v>
      </c>
      <c r="D91" s="95">
        <v>21644</v>
      </c>
      <c r="E91" s="95">
        <v>104602</v>
      </c>
      <c r="F91" s="95">
        <v>75623</v>
      </c>
      <c r="G91" s="95">
        <v>121544</v>
      </c>
    </row>
    <row r="92" spans="1:7" ht="12.75">
      <c r="A92" s="93" t="s">
        <v>116</v>
      </c>
      <c r="B92" s="95">
        <v>183428</v>
      </c>
      <c r="C92" s="95">
        <v>91398</v>
      </c>
      <c r="D92" s="95">
        <v>93984</v>
      </c>
      <c r="E92" s="95">
        <v>95486</v>
      </c>
      <c r="F92" s="95">
        <v>91630</v>
      </c>
      <c r="G92" s="95">
        <v>93487</v>
      </c>
    </row>
    <row r="93" spans="1:7" ht="12.75">
      <c r="A93" s="93" t="s">
        <v>118</v>
      </c>
      <c r="B93" s="95">
        <v>45423</v>
      </c>
      <c r="C93" s="95">
        <v>45423</v>
      </c>
      <c r="D93" s="95">
        <v>94121</v>
      </c>
      <c r="E93" s="94">
        <v>0</v>
      </c>
      <c r="F93" s="94">
        <v>0</v>
      </c>
      <c r="G93" s="95">
        <v>90848</v>
      </c>
    </row>
    <row r="94" spans="1:7" ht="12.75">
      <c r="A94" s="93" t="s">
        <v>123</v>
      </c>
      <c r="B94" s="95">
        <v>61660</v>
      </c>
      <c r="C94" s="95">
        <v>59154</v>
      </c>
      <c r="D94" s="95">
        <v>20346</v>
      </c>
      <c r="E94" s="95">
        <v>94646</v>
      </c>
      <c r="F94" s="94">
        <v>0</v>
      </c>
      <c r="G94" s="95">
        <v>88656</v>
      </c>
    </row>
    <row r="95" spans="1:7" ht="12.75">
      <c r="A95" s="93" t="s">
        <v>134</v>
      </c>
      <c r="B95" s="95">
        <v>15296</v>
      </c>
      <c r="C95" s="94">
        <v>0</v>
      </c>
      <c r="D95" s="95">
        <v>80948</v>
      </c>
      <c r="E95" s="95">
        <v>22636</v>
      </c>
      <c r="F95" s="95">
        <v>19629</v>
      </c>
      <c r="G95" s="95">
        <v>53009</v>
      </c>
    </row>
    <row r="96" spans="1:7" ht="12.75">
      <c r="A96" s="93" t="s">
        <v>117</v>
      </c>
      <c r="B96" s="95">
        <v>46308</v>
      </c>
      <c r="C96" s="95">
        <v>47351</v>
      </c>
      <c r="D96" s="95">
        <v>47318</v>
      </c>
      <c r="E96" s="95">
        <v>31943</v>
      </c>
      <c r="F96" s="95">
        <v>71218</v>
      </c>
      <c r="G96" s="95">
        <v>47313</v>
      </c>
    </row>
    <row r="97" spans="1:7" ht="12.75">
      <c r="A97" s="93" t="s">
        <v>217</v>
      </c>
      <c r="B97" s="94">
        <v>0</v>
      </c>
      <c r="C97" s="94">
        <v>0</v>
      </c>
      <c r="D97" s="94">
        <v>0</v>
      </c>
      <c r="E97" s="94">
        <v>0</v>
      </c>
      <c r="F97" s="94">
        <v>0</v>
      </c>
      <c r="G97" s="95">
        <v>19755</v>
      </c>
    </row>
    <row r="98" spans="1:7" ht="12.75">
      <c r="A98" s="93" t="s">
        <v>119</v>
      </c>
      <c r="B98" s="94">
        <v>0</v>
      </c>
      <c r="C98" s="94">
        <v>0</v>
      </c>
      <c r="D98" s="95">
        <v>32714</v>
      </c>
      <c r="E98" s="94">
        <v>0</v>
      </c>
      <c r="F98" s="95">
        <v>1440</v>
      </c>
      <c r="G98" s="95">
        <v>27275</v>
      </c>
    </row>
    <row r="99" spans="1:7" ht="12.75">
      <c r="A99" s="93" t="s">
        <v>132</v>
      </c>
      <c r="B99" s="95">
        <v>1101</v>
      </c>
      <c r="C99" s="95">
        <v>13406</v>
      </c>
      <c r="D99" s="95">
        <v>185482</v>
      </c>
      <c r="E99" s="94">
        <v>0</v>
      </c>
      <c r="F99" s="95">
        <v>78031</v>
      </c>
      <c r="G99" s="95">
        <v>5625</v>
      </c>
    </row>
    <row r="100" spans="1:7" ht="12.75">
      <c r="A100" s="93" t="s">
        <v>121</v>
      </c>
      <c r="B100" s="94">
        <v>0</v>
      </c>
      <c r="C100" s="95">
        <v>11083</v>
      </c>
      <c r="D100" s="95">
        <v>6616</v>
      </c>
      <c r="E100" s="94">
        <v>0</v>
      </c>
      <c r="F100" s="95">
        <v>32958</v>
      </c>
      <c r="G100" s="95">
        <v>11268</v>
      </c>
    </row>
    <row r="101" spans="1:7" ht="12.75">
      <c r="A101" s="93" t="s">
        <v>115</v>
      </c>
      <c r="B101" s="95">
        <v>48654</v>
      </c>
      <c r="C101" s="95">
        <v>402184</v>
      </c>
      <c r="D101" s="95">
        <v>385568</v>
      </c>
      <c r="E101" s="95">
        <v>49921</v>
      </c>
      <c r="F101" s="95">
        <v>10505</v>
      </c>
      <c r="G101" s="95">
        <v>6207</v>
      </c>
    </row>
    <row r="102" spans="1:7" ht="12.75">
      <c r="A102" s="93" t="s">
        <v>18</v>
      </c>
      <c r="B102" s="95">
        <v>9754</v>
      </c>
      <c r="C102" s="95">
        <v>1453</v>
      </c>
      <c r="D102" s="94">
        <v>0</v>
      </c>
      <c r="E102" s="95">
        <v>2498</v>
      </c>
      <c r="F102" s="94">
        <v>0</v>
      </c>
      <c r="G102" s="95">
        <v>3543</v>
      </c>
    </row>
    <row r="103" spans="1:7" ht="12.75">
      <c r="A103" s="93" t="s">
        <v>137</v>
      </c>
      <c r="B103" s="95">
        <v>29305</v>
      </c>
      <c r="C103" s="95">
        <v>9539</v>
      </c>
      <c r="D103" s="95">
        <v>41664</v>
      </c>
      <c r="E103" s="95">
        <v>18908</v>
      </c>
      <c r="F103" s="95">
        <v>4549</v>
      </c>
      <c r="G103" s="95">
        <v>7826</v>
      </c>
    </row>
    <row r="104" spans="1:7" ht="12.75">
      <c r="A104" s="93" t="s">
        <v>151</v>
      </c>
      <c r="B104" s="95">
        <v>81138</v>
      </c>
      <c r="C104" s="94">
        <v>0</v>
      </c>
      <c r="D104" s="94">
        <v>0</v>
      </c>
      <c r="E104" s="94">
        <v>0</v>
      </c>
      <c r="F104" s="94">
        <v>0</v>
      </c>
      <c r="G104" s="95">
        <v>6918</v>
      </c>
    </row>
    <row r="105" spans="1:7" ht="12.75">
      <c r="A105" s="93" t="s">
        <v>147</v>
      </c>
      <c r="B105" s="94">
        <v>0</v>
      </c>
      <c r="C105" s="95">
        <v>82726</v>
      </c>
      <c r="D105" s="94">
        <v>0</v>
      </c>
      <c r="E105" s="94">
        <v>0</v>
      </c>
      <c r="F105" s="95">
        <v>100426</v>
      </c>
      <c r="G105" s="95">
        <v>5587</v>
      </c>
    </row>
    <row r="106" spans="1:7" ht="12.75">
      <c r="A106" s="93" t="s">
        <v>218</v>
      </c>
      <c r="B106" s="94">
        <v>0</v>
      </c>
      <c r="C106" s="94">
        <v>0</v>
      </c>
      <c r="D106" s="94">
        <v>0</v>
      </c>
      <c r="E106" s="94">
        <v>0</v>
      </c>
      <c r="F106" s="94">
        <v>0</v>
      </c>
      <c r="G106" s="95">
        <v>5337</v>
      </c>
    </row>
    <row r="107" spans="1:7" ht="12.75">
      <c r="A107" s="93" t="s">
        <v>196</v>
      </c>
      <c r="B107" s="94">
        <v>0</v>
      </c>
      <c r="C107" s="94">
        <v>0</v>
      </c>
      <c r="D107" s="94">
        <v>0</v>
      </c>
      <c r="E107" s="95">
        <v>18275</v>
      </c>
      <c r="F107" s="94">
        <v>0</v>
      </c>
      <c r="G107" s="95">
        <v>7348</v>
      </c>
    </row>
    <row r="108" spans="1:7" ht="12.75">
      <c r="A108" s="93" t="s">
        <v>148</v>
      </c>
      <c r="B108" s="95">
        <v>18867</v>
      </c>
      <c r="C108" s="94">
        <v>0</v>
      </c>
      <c r="D108" s="94">
        <v>0</v>
      </c>
      <c r="E108" s="95">
        <v>5110</v>
      </c>
      <c r="F108" s="94">
        <v>0</v>
      </c>
      <c r="G108" s="95">
        <v>5158</v>
      </c>
    </row>
    <row r="109" spans="1:7" ht="12.75">
      <c r="A109" s="93" t="s">
        <v>20</v>
      </c>
      <c r="B109" s="95">
        <v>187462</v>
      </c>
      <c r="C109" s="95">
        <v>49237</v>
      </c>
      <c r="D109" s="95">
        <v>8572</v>
      </c>
      <c r="E109" s="95">
        <v>49267</v>
      </c>
      <c r="F109" s="95">
        <v>53415</v>
      </c>
      <c r="G109" s="95">
        <v>2041</v>
      </c>
    </row>
    <row r="110" spans="1:7" ht="12.75">
      <c r="A110" s="93" t="s">
        <v>195</v>
      </c>
      <c r="B110" s="94">
        <v>0</v>
      </c>
      <c r="C110" s="94">
        <v>0</v>
      </c>
      <c r="D110" s="94">
        <v>0</v>
      </c>
      <c r="E110" s="95">
        <v>22214</v>
      </c>
      <c r="F110" s="94">
        <v>0</v>
      </c>
      <c r="G110" s="95">
        <v>1041</v>
      </c>
    </row>
    <row r="111" spans="1:7" ht="12.75">
      <c r="A111" s="93" t="s">
        <v>50</v>
      </c>
      <c r="B111" s="94">
        <v>0</v>
      </c>
      <c r="C111" s="94">
        <v>0</v>
      </c>
      <c r="D111" s="94">
        <v>0</v>
      </c>
      <c r="E111" s="95">
        <v>6349</v>
      </c>
      <c r="F111" s="94">
        <v>0</v>
      </c>
      <c r="G111" s="95">
        <v>5718</v>
      </c>
    </row>
    <row r="112" spans="1:7" ht="12.75">
      <c r="A112" s="93" t="s">
        <v>142</v>
      </c>
      <c r="B112" s="95">
        <v>20639</v>
      </c>
      <c r="C112" s="94">
        <v>0</v>
      </c>
      <c r="D112" s="95">
        <v>20504</v>
      </c>
      <c r="E112" s="94">
        <v>0</v>
      </c>
      <c r="F112" s="95">
        <v>52123</v>
      </c>
      <c r="G112" s="94">
        <v>0</v>
      </c>
    </row>
    <row r="113" spans="1:7" ht="12.75">
      <c r="A113" s="93" t="s">
        <v>198</v>
      </c>
      <c r="B113" s="94">
        <v>0</v>
      </c>
      <c r="C113" s="94">
        <v>0</v>
      </c>
      <c r="D113" s="94">
        <v>0</v>
      </c>
      <c r="E113" s="95">
        <v>6073</v>
      </c>
      <c r="F113" s="94">
        <v>0</v>
      </c>
      <c r="G113" s="94">
        <v>0</v>
      </c>
    </row>
    <row r="114" spans="1:7" ht="12.75">
      <c r="A114" s="93" t="s">
        <v>140</v>
      </c>
      <c r="B114" s="95">
        <v>48306</v>
      </c>
      <c r="C114" s="95">
        <v>39952</v>
      </c>
      <c r="D114" s="95">
        <v>22993</v>
      </c>
      <c r="E114" s="95">
        <v>22666</v>
      </c>
      <c r="F114" s="94">
        <v>0</v>
      </c>
      <c r="G114" s="94">
        <v>0</v>
      </c>
    </row>
    <row r="115" spans="1:7" ht="12.75">
      <c r="A115" s="93" t="s">
        <v>146</v>
      </c>
      <c r="B115" s="95">
        <v>2498</v>
      </c>
      <c r="C115" s="95">
        <v>22578</v>
      </c>
      <c r="D115" s="94">
        <v>0</v>
      </c>
      <c r="E115" s="94">
        <v>0</v>
      </c>
      <c r="F115" s="95">
        <v>54253</v>
      </c>
      <c r="G115" s="94">
        <v>0</v>
      </c>
    </row>
    <row r="116" spans="1:7" ht="12.75">
      <c r="A116" s="93" t="s">
        <v>21</v>
      </c>
      <c r="B116" s="94">
        <v>0</v>
      </c>
      <c r="C116" s="95">
        <v>4189</v>
      </c>
      <c r="D116" s="94">
        <v>0</v>
      </c>
      <c r="E116" s="94">
        <v>0</v>
      </c>
      <c r="F116" s="94">
        <v>0</v>
      </c>
      <c r="G116" s="94">
        <v>0</v>
      </c>
    </row>
    <row r="117" spans="1:7" ht="12.75">
      <c r="A117" s="93" t="s">
        <v>200</v>
      </c>
      <c r="B117" s="94">
        <v>0</v>
      </c>
      <c r="C117" s="94">
        <v>0</v>
      </c>
      <c r="D117" s="94">
        <v>0</v>
      </c>
      <c r="E117" s="95">
        <v>22554</v>
      </c>
      <c r="F117" s="94">
        <v>0</v>
      </c>
      <c r="G117" s="94">
        <v>0</v>
      </c>
    </row>
    <row r="118" spans="1:7" ht="12.75">
      <c r="A118" s="93" t="s">
        <v>143</v>
      </c>
      <c r="B118" s="94">
        <v>0</v>
      </c>
      <c r="C118" s="94">
        <v>0</v>
      </c>
      <c r="D118" s="95">
        <v>8072</v>
      </c>
      <c r="E118" s="94">
        <v>0</v>
      </c>
      <c r="F118" s="94">
        <v>0</v>
      </c>
      <c r="G118" s="94">
        <v>0</v>
      </c>
    </row>
    <row r="119" spans="1:7" ht="12.75">
      <c r="A119" s="93" t="s">
        <v>194</v>
      </c>
      <c r="B119" s="94">
        <v>0</v>
      </c>
      <c r="C119" s="94">
        <v>0</v>
      </c>
      <c r="D119" s="94">
        <v>0</v>
      </c>
      <c r="E119" s="95">
        <v>28172</v>
      </c>
      <c r="F119" s="94">
        <v>0</v>
      </c>
      <c r="G119" s="94">
        <v>0</v>
      </c>
    </row>
    <row r="120" spans="1:7" ht="12.75">
      <c r="A120" s="93" t="s">
        <v>125</v>
      </c>
      <c r="B120" s="94">
        <v>0</v>
      </c>
      <c r="C120" s="95">
        <v>8487</v>
      </c>
      <c r="D120" s="94">
        <v>0</v>
      </c>
      <c r="E120" s="94">
        <v>0</v>
      </c>
      <c r="F120" s="95">
        <v>21633</v>
      </c>
      <c r="G120" s="94">
        <v>0</v>
      </c>
    </row>
    <row r="121" spans="1:7" ht="12.75">
      <c r="A121" s="93" t="s">
        <v>126</v>
      </c>
      <c r="B121" s="95">
        <v>7711</v>
      </c>
      <c r="C121" s="94">
        <v>0</v>
      </c>
      <c r="D121" s="94">
        <v>0</v>
      </c>
      <c r="E121" s="94">
        <v>0</v>
      </c>
      <c r="F121" s="94">
        <v>0</v>
      </c>
      <c r="G121" s="94">
        <v>0</v>
      </c>
    </row>
    <row r="122" spans="1:7" ht="12.75">
      <c r="A122" s="93" t="s">
        <v>197</v>
      </c>
      <c r="B122" s="94">
        <v>0</v>
      </c>
      <c r="C122" s="94">
        <v>0</v>
      </c>
      <c r="D122" s="94">
        <v>0</v>
      </c>
      <c r="E122" s="95">
        <v>6120</v>
      </c>
      <c r="F122" s="94">
        <v>0</v>
      </c>
      <c r="G122" s="94">
        <v>0</v>
      </c>
    </row>
    <row r="123" spans="1:7" ht="12.75">
      <c r="A123" s="93" t="s">
        <v>193</v>
      </c>
      <c r="B123" s="94">
        <v>0</v>
      </c>
      <c r="C123" s="94">
        <v>0</v>
      </c>
      <c r="D123" s="94">
        <v>0</v>
      </c>
      <c r="E123" s="94">
        <v>0</v>
      </c>
      <c r="F123" s="95">
        <v>4448</v>
      </c>
      <c r="G123" s="94">
        <v>0</v>
      </c>
    </row>
    <row r="124" spans="1:7" ht="12.75">
      <c r="A124" s="93" t="s">
        <v>129</v>
      </c>
      <c r="B124" s="95">
        <v>11657</v>
      </c>
      <c r="C124" s="94">
        <v>0</v>
      </c>
      <c r="D124" s="94">
        <v>0</v>
      </c>
      <c r="E124" s="94">
        <v>0</v>
      </c>
      <c r="F124" s="94">
        <v>0</v>
      </c>
      <c r="G124" s="94">
        <v>0</v>
      </c>
    </row>
    <row r="125" spans="1:7" ht="12.75">
      <c r="A125" s="93" t="s">
        <v>128</v>
      </c>
      <c r="B125" s="95">
        <v>7383</v>
      </c>
      <c r="C125" s="94">
        <v>0</v>
      </c>
      <c r="D125" s="94">
        <v>0</v>
      </c>
      <c r="E125" s="94">
        <v>0</v>
      </c>
      <c r="F125" s="94">
        <v>0</v>
      </c>
      <c r="G125" s="94">
        <v>0</v>
      </c>
    </row>
    <row r="126" spans="1:7" ht="12.75">
      <c r="A126" s="93" t="s">
        <v>192</v>
      </c>
      <c r="B126" s="94">
        <v>0</v>
      </c>
      <c r="C126" s="94">
        <v>0</v>
      </c>
      <c r="D126" s="94">
        <v>0</v>
      </c>
      <c r="E126" s="95">
        <v>172888</v>
      </c>
      <c r="F126" s="95">
        <v>74148</v>
      </c>
      <c r="G126" s="94">
        <v>0</v>
      </c>
    </row>
    <row r="127" spans="1:7" ht="12.75">
      <c r="A127" s="93" t="s">
        <v>138</v>
      </c>
      <c r="B127" s="94">
        <v>0</v>
      </c>
      <c r="C127" s="94">
        <v>0</v>
      </c>
      <c r="D127" s="95">
        <v>27172</v>
      </c>
      <c r="E127" s="94">
        <v>0</v>
      </c>
      <c r="F127" s="94">
        <v>0</v>
      </c>
      <c r="G127" s="94">
        <v>0</v>
      </c>
    </row>
    <row r="128" spans="1:7" ht="12.75">
      <c r="A128" s="93" t="s">
        <v>150</v>
      </c>
      <c r="B128" s="94">
        <v>0</v>
      </c>
      <c r="C128" s="95">
        <v>4391</v>
      </c>
      <c r="D128" s="94">
        <v>0</v>
      </c>
      <c r="E128" s="94">
        <v>0</v>
      </c>
      <c r="F128" s="94">
        <v>0</v>
      </c>
      <c r="G128" s="94">
        <v>0</v>
      </c>
    </row>
    <row r="129" spans="1:7" ht="12.75">
      <c r="A129" s="93" t="s">
        <v>139</v>
      </c>
      <c r="B129" s="94">
        <v>0</v>
      </c>
      <c r="C129" s="95">
        <v>3998</v>
      </c>
      <c r="D129" s="95">
        <v>24185</v>
      </c>
      <c r="E129" s="95">
        <v>16127</v>
      </c>
      <c r="F129" s="95">
        <v>15507</v>
      </c>
      <c r="G129" s="94">
        <v>0</v>
      </c>
    </row>
    <row r="130" spans="1:7" ht="12.75">
      <c r="A130" s="93" t="s">
        <v>144</v>
      </c>
      <c r="B130" s="95">
        <v>4448</v>
      </c>
      <c r="C130" s="94">
        <v>0</v>
      </c>
      <c r="D130" s="95">
        <v>4448</v>
      </c>
      <c r="E130" s="94">
        <v>0</v>
      </c>
      <c r="F130" s="95">
        <v>140846</v>
      </c>
      <c r="G130" s="94">
        <v>0</v>
      </c>
    </row>
    <row r="131" spans="1:7" ht="12.75">
      <c r="A131" s="93" t="s">
        <v>149</v>
      </c>
      <c r="B131" s="94">
        <v>0</v>
      </c>
      <c r="C131" s="95">
        <v>25866</v>
      </c>
      <c r="D131" s="94">
        <v>0</v>
      </c>
      <c r="E131" s="95">
        <v>26935</v>
      </c>
      <c r="F131" s="94">
        <v>0</v>
      </c>
      <c r="G131" s="94">
        <v>0</v>
      </c>
    </row>
    <row r="132" spans="1:7" ht="12.75">
      <c r="A132" s="93" t="s">
        <v>127</v>
      </c>
      <c r="B132" s="95">
        <v>24997</v>
      </c>
      <c r="C132" s="95">
        <v>14284</v>
      </c>
      <c r="D132" s="94">
        <v>0</v>
      </c>
      <c r="E132" s="95">
        <v>42850</v>
      </c>
      <c r="F132" s="95">
        <v>7499</v>
      </c>
      <c r="G132" s="94">
        <v>0</v>
      </c>
    </row>
    <row r="133" spans="1:7" ht="12.75">
      <c r="A133" s="93" t="s">
        <v>36</v>
      </c>
      <c r="B133" s="94">
        <v>0</v>
      </c>
      <c r="C133" s="94">
        <v>0</v>
      </c>
      <c r="D133" s="94">
        <v>0</v>
      </c>
      <c r="E133" s="94">
        <v>0</v>
      </c>
      <c r="F133" s="95">
        <v>1270</v>
      </c>
      <c r="G133" s="94">
        <v>0</v>
      </c>
    </row>
    <row r="134" spans="1:7" ht="12.75">
      <c r="A134" s="93" t="s">
        <v>199</v>
      </c>
      <c r="B134" s="94">
        <v>0</v>
      </c>
      <c r="C134" s="94">
        <v>0</v>
      </c>
      <c r="D134" s="94">
        <v>0</v>
      </c>
      <c r="E134" s="95">
        <v>91858</v>
      </c>
      <c r="F134" s="94">
        <v>0</v>
      </c>
      <c r="G134" s="94">
        <v>0</v>
      </c>
    </row>
    <row r="135" spans="1:7" ht="12.75">
      <c r="A135" s="93" t="s">
        <v>135</v>
      </c>
      <c r="B135" s="95">
        <v>10528</v>
      </c>
      <c r="C135" s="95">
        <v>24194</v>
      </c>
      <c r="D135" s="95">
        <v>70305</v>
      </c>
      <c r="E135" s="95">
        <v>34620</v>
      </c>
      <c r="F135" s="94">
        <v>0</v>
      </c>
      <c r="G135" s="94">
        <v>0</v>
      </c>
    </row>
    <row r="136" spans="1:7" ht="12.75">
      <c r="A136" s="93" t="s">
        <v>122</v>
      </c>
      <c r="B136" s="95">
        <v>16353</v>
      </c>
      <c r="C136" s="94">
        <v>0</v>
      </c>
      <c r="D136" s="95">
        <v>17801</v>
      </c>
      <c r="E136" s="94">
        <v>0</v>
      </c>
      <c r="F136" s="95">
        <v>43398</v>
      </c>
      <c r="G136" s="94">
        <v>0</v>
      </c>
    </row>
    <row r="137" spans="1:7" ht="12.75">
      <c r="A137" s="93" t="s">
        <v>120</v>
      </c>
      <c r="B137" s="95">
        <v>16224</v>
      </c>
      <c r="C137" s="95">
        <v>8340</v>
      </c>
      <c r="D137" s="95">
        <v>15192</v>
      </c>
      <c r="E137" s="94">
        <v>0</v>
      </c>
      <c r="F137" s="95">
        <v>16593</v>
      </c>
      <c r="G137" s="94">
        <v>0</v>
      </c>
    </row>
    <row r="138" spans="1:7" ht="12.75">
      <c r="A138" s="97" t="s">
        <v>109</v>
      </c>
      <c r="B138" s="95">
        <v>16412302</v>
      </c>
      <c r="C138" s="95">
        <v>17525639</v>
      </c>
      <c r="D138" s="95">
        <v>19937355</v>
      </c>
      <c r="E138" s="95">
        <v>20848741</v>
      </c>
      <c r="F138" s="95">
        <v>40011863</v>
      </c>
      <c r="G138" s="95">
        <v>55828768</v>
      </c>
    </row>
    <row r="139" ht="12.75">
      <c r="A139" s="90"/>
    </row>
    <row r="140" spans="1:7" ht="34.5" customHeight="1">
      <c r="A140" s="108" t="s">
        <v>220</v>
      </c>
      <c r="B140" s="109"/>
      <c r="C140" s="109"/>
      <c r="D140" s="109"/>
      <c r="E140" s="109"/>
      <c r="F140" s="109"/>
      <c r="G140" s="109"/>
    </row>
    <row r="141" spans="1:7" ht="17.25" customHeight="1">
      <c r="A141" s="108" t="s">
        <v>101</v>
      </c>
      <c r="B141" s="109"/>
      <c r="C141" s="109"/>
      <c r="D141" s="109"/>
      <c r="E141" s="109"/>
      <c r="F141" s="109"/>
      <c r="G141" s="109"/>
    </row>
    <row r="142" ht="12.75">
      <c r="A142" s="90"/>
    </row>
    <row r="143" spans="1:7" ht="17.25" customHeight="1">
      <c r="A143" s="110" t="s">
        <v>114</v>
      </c>
      <c r="B143" s="109"/>
      <c r="C143" s="109"/>
      <c r="D143" s="109"/>
      <c r="E143" s="109"/>
      <c r="F143" s="109"/>
      <c r="G143" s="109"/>
    </row>
    <row r="144" ht="12.75">
      <c r="A144" s="90"/>
    </row>
    <row r="145" spans="1:7" ht="17.25" customHeight="1">
      <c r="A145" s="108" t="s">
        <v>102</v>
      </c>
      <c r="B145" s="109"/>
      <c r="C145" s="109"/>
      <c r="D145" s="109"/>
      <c r="E145" s="109"/>
      <c r="F145" s="109"/>
      <c r="G145" s="109"/>
    </row>
    <row r="146" ht="12.75">
      <c r="A146" s="90"/>
    </row>
    <row r="147" ht="12.75">
      <c r="A147" s="91"/>
    </row>
    <row r="148" ht="12.75">
      <c r="A148" s="90"/>
    </row>
    <row r="149" spans="1:7" ht="12.75">
      <c r="A149" s="111" t="s">
        <v>103</v>
      </c>
      <c r="B149" s="92" t="s">
        <v>104</v>
      </c>
      <c r="C149" s="92" t="s">
        <v>105</v>
      </c>
      <c r="D149" s="92" t="s">
        <v>106</v>
      </c>
      <c r="E149" s="92" t="s">
        <v>171</v>
      </c>
      <c r="F149" s="92" t="s">
        <v>172</v>
      </c>
      <c r="G149" s="92" t="s">
        <v>213</v>
      </c>
    </row>
    <row r="150" spans="1:7" ht="12.75" customHeight="1">
      <c r="A150" s="112"/>
      <c r="B150" s="113" t="s">
        <v>111</v>
      </c>
      <c r="C150" s="114"/>
      <c r="D150" s="114"/>
      <c r="E150" s="114"/>
      <c r="F150" s="114"/>
      <c r="G150" s="115"/>
    </row>
    <row r="151" spans="1:7" ht="12.75">
      <c r="A151" s="116" t="s">
        <v>221</v>
      </c>
      <c r="B151" s="117"/>
      <c r="C151" s="117"/>
      <c r="D151" s="117"/>
      <c r="E151" s="117"/>
      <c r="F151" s="117"/>
      <c r="G151" s="118"/>
    </row>
    <row r="152" spans="1:7" ht="12.75">
      <c r="A152" s="93" t="s">
        <v>191</v>
      </c>
      <c r="B152" s="93" t="s">
        <v>112</v>
      </c>
      <c r="C152" s="93" t="s">
        <v>112</v>
      </c>
      <c r="D152" s="93" t="s">
        <v>112</v>
      </c>
      <c r="E152" s="93" t="s">
        <v>112</v>
      </c>
      <c r="F152" s="94">
        <v>0.504</v>
      </c>
      <c r="G152" s="94">
        <v>0.472</v>
      </c>
    </row>
    <row r="153" spans="1:7" ht="12.75">
      <c r="A153" s="93" t="s">
        <v>16</v>
      </c>
      <c r="B153" s="94">
        <v>0.634</v>
      </c>
      <c r="C153" s="94">
        <v>0.633</v>
      </c>
      <c r="D153" s="94">
        <v>0.633</v>
      </c>
      <c r="E153" s="94">
        <v>0.634</v>
      </c>
      <c r="F153" s="94">
        <v>0.634</v>
      </c>
      <c r="G153" s="94">
        <v>0.633</v>
      </c>
    </row>
    <row r="154" spans="1:7" ht="12.75">
      <c r="A154" s="93" t="s">
        <v>131</v>
      </c>
      <c r="B154" s="94">
        <v>0.634</v>
      </c>
      <c r="C154" s="94">
        <v>0.634</v>
      </c>
      <c r="D154" s="94">
        <v>0.634</v>
      </c>
      <c r="E154" s="94">
        <v>0.633</v>
      </c>
      <c r="F154" s="94">
        <v>0.631</v>
      </c>
      <c r="G154" s="94">
        <v>0.634</v>
      </c>
    </row>
    <row r="155" spans="1:7" ht="12.75">
      <c r="A155" s="93" t="s">
        <v>130</v>
      </c>
      <c r="B155" s="94">
        <v>0.456</v>
      </c>
      <c r="C155" s="94">
        <v>0.606</v>
      </c>
      <c r="D155" s="94">
        <v>3.83</v>
      </c>
      <c r="E155" s="94">
        <v>0.624</v>
      </c>
      <c r="F155" s="94">
        <v>0.737</v>
      </c>
      <c r="G155" s="94">
        <v>0.549</v>
      </c>
    </row>
    <row r="156" spans="1:7" ht="12.75">
      <c r="A156" s="93" t="s">
        <v>145</v>
      </c>
      <c r="B156" s="93" t="s">
        <v>112</v>
      </c>
      <c r="C156" s="94">
        <v>0.545</v>
      </c>
      <c r="D156" s="93" t="s">
        <v>112</v>
      </c>
      <c r="E156" s="94">
        <v>0.634</v>
      </c>
      <c r="F156" s="94">
        <v>0.634</v>
      </c>
      <c r="G156" s="94">
        <v>0.634</v>
      </c>
    </row>
    <row r="157" spans="1:7" ht="12.75">
      <c r="A157" s="93" t="s">
        <v>124</v>
      </c>
      <c r="B157" s="94">
        <v>0.634</v>
      </c>
      <c r="C157" s="94">
        <v>0.63</v>
      </c>
      <c r="D157" s="94">
        <v>0.634</v>
      </c>
      <c r="E157" s="94">
        <v>0.634</v>
      </c>
      <c r="F157" s="94">
        <v>0.507</v>
      </c>
      <c r="G157" s="94">
        <v>0.634</v>
      </c>
    </row>
    <row r="158" spans="1:7" ht="12.75">
      <c r="A158" s="93" t="s">
        <v>133</v>
      </c>
      <c r="B158" s="94">
        <v>0.634</v>
      </c>
      <c r="C158" s="94">
        <v>0.702</v>
      </c>
      <c r="D158" s="94">
        <v>0.634</v>
      </c>
      <c r="E158" s="94">
        <v>0.634</v>
      </c>
      <c r="F158" s="94">
        <v>0.718</v>
      </c>
      <c r="G158" s="94">
        <v>0.693</v>
      </c>
    </row>
    <row r="159" spans="1:7" ht="12.75">
      <c r="A159" s="93" t="s">
        <v>136</v>
      </c>
      <c r="B159" s="94">
        <v>0.634</v>
      </c>
      <c r="C159" s="93" t="s">
        <v>112</v>
      </c>
      <c r="D159" s="94">
        <v>0.634</v>
      </c>
      <c r="E159" s="94">
        <v>0.605</v>
      </c>
      <c r="F159" s="93" t="s">
        <v>112</v>
      </c>
      <c r="G159" s="94">
        <v>0.625</v>
      </c>
    </row>
    <row r="160" spans="1:7" ht="12.75">
      <c r="A160" s="93" t="s">
        <v>141</v>
      </c>
      <c r="B160" s="93" t="s">
        <v>112</v>
      </c>
      <c r="C160" s="94">
        <v>0.634</v>
      </c>
      <c r="D160" s="94">
        <v>0.634</v>
      </c>
      <c r="E160" s="94">
        <v>0.634</v>
      </c>
      <c r="F160" s="94">
        <v>0.634</v>
      </c>
      <c r="G160" s="94">
        <v>0.634</v>
      </c>
    </row>
    <row r="161" spans="1:7" ht="12.75">
      <c r="A161" s="93" t="s">
        <v>116</v>
      </c>
      <c r="B161" s="94">
        <v>0.619</v>
      </c>
      <c r="C161" s="94">
        <v>0.631</v>
      </c>
      <c r="D161" s="94">
        <v>0.635</v>
      </c>
      <c r="E161" s="94">
        <v>0.64</v>
      </c>
      <c r="F161" s="94">
        <v>0.628</v>
      </c>
      <c r="G161" s="94">
        <v>0.823</v>
      </c>
    </row>
    <row r="162" spans="1:7" ht="12.75">
      <c r="A162" s="93" t="s">
        <v>118</v>
      </c>
      <c r="B162" s="94">
        <v>0.634</v>
      </c>
      <c r="C162" s="94">
        <v>0.634</v>
      </c>
      <c r="D162" s="94">
        <v>0.542</v>
      </c>
      <c r="E162" s="93" t="s">
        <v>112</v>
      </c>
      <c r="F162" s="93" t="s">
        <v>112</v>
      </c>
      <c r="G162" s="94">
        <v>0.634</v>
      </c>
    </row>
    <row r="163" spans="1:7" ht="12.75">
      <c r="A163" s="93" t="s">
        <v>123</v>
      </c>
      <c r="B163" s="94">
        <v>0.634</v>
      </c>
      <c r="C163" s="94">
        <v>0.456</v>
      </c>
      <c r="D163" s="94">
        <v>0.634</v>
      </c>
      <c r="E163" s="94">
        <v>0.456</v>
      </c>
      <c r="F163" s="93" t="s">
        <v>112</v>
      </c>
      <c r="G163" s="94">
        <v>0.634</v>
      </c>
    </row>
    <row r="164" spans="1:7" ht="12.75">
      <c r="A164" s="93" t="s">
        <v>134</v>
      </c>
      <c r="B164" s="94">
        <v>0.634</v>
      </c>
      <c r="C164" s="93" t="s">
        <v>112</v>
      </c>
      <c r="D164" s="94">
        <v>0.634</v>
      </c>
      <c r="E164" s="94">
        <v>0.634</v>
      </c>
      <c r="F164" s="94">
        <v>0.456</v>
      </c>
      <c r="G164" s="94">
        <v>0.568</v>
      </c>
    </row>
    <row r="165" spans="1:7" ht="12.75">
      <c r="A165" s="93" t="s">
        <v>117</v>
      </c>
      <c r="B165" s="94">
        <v>0.55</v>
      </c>
      <c r="C165" s="94">
        <v>0.568</v>
      </c>
      <c r="D165" s="94">
        <v>0.567</v>
      </c>
      <c r="E165" s="94">
        <v>0.584</v>
      </c>
      <c r="F165" s="94">
        <v>0.569</v>
      </c>
      <c r="G165" s="94">
        <v>0.554</v>
      </c>
    </row>
    <row r="166" spans="1:7" ht="12.75">
      <c r="A166" s="93" t="s">
        <v>217</v>
      </c>
      <c r="B166" s="93" t="s">
        <v>112</v>
      </c>
      <c r="C166" s="93" t="s">
        <v>112</v>
      </c>
      <c r="D166" s="93" t="s">
        <v>112</v>
      </c>
      <c r="E166" s="93" t="s">
        <v>112</v>
      </c>
      <c r="F166" s="93" t="s">
        <v>112</v>
      </c>
      <c r="G166" s="94">
        <v>0.634</v>
      </c>
    </row>
    <row r="167" spans="1:7" ht="12.75">
      <c r="A167" s="93" t="s">
        <v>119</v>
      </c>
      <c r="B167" s="93" t="s">
        <v>112</v>
      </c>
      <c r="C167" s="93" t="s">
        <v>112</v>
      </c>
      <c r="D167" s="94">
        <v>0.499</v>
      </c>
      <c r="E167" s="93" t="s">
        <v>112</v>
      </c>
      <c r="F167" s="94">
        <v>3.31</v>
      </c>
      <c r="G167" s="94">
        <v>0.456</v>
      </c>
    </row>
    <row r="168" spans="1:7" ht="12.75">
      <c r="A168" s="93" t="s">
        <v>132</v>
      </c>
      <c r="B168" s="94">
        <v>2.466</v>
      </c>
      <c r="C168" s="94">
        <v>0.634</v>
      </c>
      <c r="D168" s="94">
        <v>0.634</v>
      </c>
      <c r="E168" s="93" t="s">
        <v>112</v>
      </c>
      <c r="F168" s="94">
        <v>0.517</v>
      </c>
      <c r="G168" s="94">
        <v>1.308</v>
      </c>
    </row>
    <row r="169" spans="1:7" ht="12.75">
      <c r="A169" s="93" t="s">
        <v>121</v>
      </c>
      <c r="B169" s="93" t="s">
        <v>112</v>
      </c>
      <c r="C169" s="94">
        <v>0.529</v>
      </c>
      <c r="D169" s="94">
        <v>0.456</v>
      </c>
      <c r="E169" s="93" t="s">
        <v>112</v>
      </c>
      <c r="F169" s="94">
        <v>0.509</v>
      </c>
      <c r="G169" s="94">
        <v>0.634</v>
      </c>
    </row>
    <row r="170" spans="1:7" ht="12.75">
      <c r="A170" s="93" t="s">
        <v>115</v>
      </c>
      <c r="B170" s="94">
        <v>0.634</v>
      </c>
      <c r="C170" s="94">
        <v>0.464</v>
      </c>
      <c r="D170" s="94">
        <v>0.456</v>
      </c>
      <c r="E170" s="94">
        <v>0.614</v>
      </c>
      <c r="F170" s="94">
        <v>0.634</v>
      </c>
      <c r="G170" s="94">
        <v>1.036</v>
      </c>
    </row>
    <row r="171" spans="1:7" ht="12.75">
      <c r="A171" s="93" t="s">
        <v>18</v>
      </c>
      <c r="B171" s="94">
        <v>0.967</v>
      </c>
      <c r="C171" s="94">
        <v>1.838</v>
      </c>
      <c r="D171" s="93" t="s">
        <v>112</v>
      </c>
      <c r="E171" s="94">
        <v>1.261</v>
      </c>
      <c r="F171" s="93" t="s">
        <v>112</v>
      </c>
      <c r="G171" s="94">
        <v>1.674</v>
      </c>
    </row>
    <row r="172" spans="1:7" ht="12.75">
      <c r="A172" s="93" t="s">
        <v>137</v>
      </c>
      <c r="B172" s="94">
        <v>0.634</v>
      </c>
      <c r="C172" s="94">
        <v>0.634</v>
      </c>
      <c r="D172" s="94">
        <v>0.634</v>
      </c>
      <c r="E172" s="94">
        <v>0.634</v>
      </c>
      <c r="F172" s="94">
        <v>0.634</v>
      </c>
      <c r="G172" s="94">
        <v>0.634</v>
      </c>
    </row>
    <row r="173" spans="1:7" ht="12.75">
      <c r="A173" s="93" t="s">
        <v>151</v>
      </c>
      <c r="B173" s="94">
        <v>0.634</v>
      </c>
      <c r="C173" s="93" t="s">
        <v>112</v>
      </c>
      <c r="D173" s="93" t="s">
        <v>112</v>
      </c>
      <c r="E173" s="93" t="s">
        <v>112</v>
      </c>
      <c r="F173" s="93" t="s">
        <v>112</v>
      </c>
      <c r="G173" s="94">
        <v>0.634</v>
      </c>
    </row>
    <row r="174" spans="1:7" ht="12.75">
      <c r="A174" s="93" t="s">
        <v>147</v>
      </c>
      <c r="B174" s="93" t="s">
        <v>112</v>
      </c>
      <c r="C174" s="94">
        <v>0.634</v>
      </c>
      <c r="D174" s="93" t="s">
        <v>112</v>
      </c>
      <c r="E174" s="93" t="s">
        <v>112</v>
      </c>
      <c r="F174" s="94">
        <v>0.511</v>
      </c>
      <c r="G174" s="94">
        <v>0.634</v>
      </c>
    </row>
    <row r="175" spans="1:7" ht="12.75">
      <c r="A175" s="93" t="s">
        <v>218</v>
      </c>
      <c r="B175" s="93" t="s">
        <v>112</v>
      </c>
      <c r="C175" s="93" t="s">
        <v>112</v>
      </c>
      <c r="D175" s="93" t="s">
        <v>112</v>
      </c>
      <c r="E175" s="93" t="s">
        <v>112</v>
      </c>
      <c r="F175" s="93" t="s">
        <v>112</v>
      </c>
      <c r="G175" s="94">
        <v>0.634</v>
      </c>
    </row>
    <row r="176" spans="1:7" ht="12.75">
      <c r="A176" s="93" t="s">
        <v>196</v>
      </c>
      <c r="B176" s="93" t="s">
        <v>112</v>
      </c>
      <c r="C176" s="93" t="s">
        <v>112</v>
      </c>
      <c r="D176" s="93" t="s">
        <v>112</v>
      </c>
      <c r="E176" s="94">
        <v>0.456</v>
      </c>
      <c r="F176" s="93" t="s">
        <v>112</v>
      </c>
      <c r="G176" s="94">
        <v>0.456</v>
      </c>
    </row>
    <row r="177" spans="1:7" ht="12.75">
      <c r="A177" s="93" t="s">
        <v>148</v>
      </c>
      <c r="B177" s="94">
        <v>0.634</v>
      </c>
      <c r="C177" s="93" t="s">
        <v>112</v>
      </c>
      <c r="D177" s="93" t="s">
        <v>112</v>
      </c>
      <c r="E177" s="94">
        <v>0.634</v>
      </c>
      <c r="F177" s="93" t="s">
        <v>112</v>
      </c>
      <c r="G177" s="94">
        <v>0.634</v>
      </c>
    </row>
    <row r="178" spans="1:7" ht="12.75">
      <c r="A178" s="93" t="s">
        <v>20</v>
      </c>
      <c r="B178" s="94">
        <v>0.714</v>
      </c>
      <c r="C178" s="94">
        <v>0.714</v>
      </c>
      <c r="D178" s="94">
        <v>1.451</v>
      </c>
      <c r="E178" s="94">
        <v>0.777</v>
      </c>
      <c r="F178" s="94">
        <v>0.816</v>
      </c>
      <c r="G178" s="94">
        <v>1.421</v>
      </c>
    </row>
    <row r="179" spans="1:7" ht="12.75">
      <c r="A179" s="93" t="s">
        <v>195</v>
      </c>
      <c r="B179" s="93" t="s">
        <v>112</v>
      </c>
      <c r="C179" s="93" t="s">
        <v>112</v>
      </c>
      <c r="D179" s="93" t="s">
        <v>112</v>
      </c>
      <c r="E179" s="94">
        <v>0.456</v>
      </c>
      <c r="F179" s="93" t="s">
        <v>112</v>
      </c>
      <c r="G179" s="94">
        <v>2.68</v>
      </c>
    </row>
    <row r="180" spans="1:7" ht="12.75">
      <c r="A180" s="93" t="s">
        <v>50</v>
      </c>
      <c r="B180" s="93" t="s">
        <v>112</v>
      </c>
      <c r="C180" s="93" t="s">
        <v>112</v>
      </c>
      <c r="D180" s="93" t="s">
        <v>112</v>
      </c>
      <c r="E180" s="94">
        <v>0.456</v>
      </c>
      <c r="F180" s="93" t="s">
        <v>112</v>
      </c>
      <c r="G180" s="94">
        <v>0.456</v>
      </c>
    </row>
    <row r="181" spans="1:7" ht="12.75">
      <c r="A181" s="93" t="s">
        <v>142</v>
      </c>
      <c r="B181" s="94">
        <v>0.634</v>
      </c>
      <c r="C181" s="93" t="s">
        <v>112</v>
      </c>
      <c r="D181" s="94">
        <v>0.634</v>
      </c>
      <c r="E181" s="93" t="s">
        <v>112</v>
      </c>
      <c r="F181" s="94">
        <v>0.704</v>
      </c>
      <c r="G181" s="93" t="s">
        <v>112</v>
      </c>
    </row>
    <row r="182" spans="1:7" ht="12.75">
      <c r="A182" s="93" t="s">
        <v>198</v>
      </c>
      <c r="B182" s="93" t="s">
        <v>112</v>
      </c>
      <c r="C182" s="93" t="s">
        <v>112</v>
      </c>
      <c r="D182" s="93" t="s">
        <v>112</v>
      </c>
      <c r="E182" s="94">
        <v>0.456</v>
      </c>
      <c r="F182" s="93" t="s">
        <v>112</v>
      </c>
      <c r="G182" s="93" t="s">
        <v>112</v>
      </c>
    </row>
    <row r="183" spans="1:7" ht="12.75">
      <c r="A183" s="93" t="s">
        <v>140</v>
      </c>
      <c r="B183" s="94">
        <v>0.634</v>
      </c>
      <c r="C183" s="94">
        <v>0.687</v>
      </c>
      <c r="D183" s="94">
        <v>0.634</v>
      </c>
      <c r="E183" s="94">
        <v>0.634</v>
      </c>
      <c r="F183" s="93" t="s">
        <v>112</v>
      </c>
      <c r="G183" s="93" t="s">
        <v>112</v>
      </c>
    </row>
    <row r="184" spans="1:7" ht="12.75">
      <c r="A184" s="93" t="s">
        <v>146</v>
      </c>
      <c r="B184" s="94">
        <v>1.54</v>
      </c>
      <c r="C184" s="94">
        <v>0.968</v>
      </c>
      <c r="D184" s="93" t="s">
        <v>112</v>
      </c>
      <c r="E184" s="93" t="s">
        <v>112</v>
      </c>
      <c r="F184" s="94">
        <v>0.605</v>
      </c>
      <c r="G184" s="93" t="s">
        <v>112</v>
      </c>
    </row>
    <row r="185" spans="1:7" ht="12.75">
      <c r="A185" s="93" t="s">
        <v>21</v>
      </c>
      <c r="B185" s="93" t="s">
        <v>112</v>
      </c>
      <c r="C185" s="94">
        <v>0.634</v>
      </c>
      <c r="D185" s="93" t="s">
        <v>112</v>
      </c>
      <c r="E185" s="93" t="s">
        <v>112</v>
      </c>
      <c r="F185" s="93" t="s">
        <v>112</v>
      </c>
      <c r="G185" s="93" t="s">
        <v>112</v>
      </c>
    </row>
    <row r="186" spans="1:7" ht="12.75">
      <c r="A186" s="93" t="s">
        <v>200</v>
      </c>
      <c r="B186" s="93" t="s">
        <v>112</v>
      </c>
      <c r="C186" s="93" t="s">
        <v>112</v>
      </c>
      <c r="D186" s="93" t="s">
        <v>112</v>
      </c>
      <c r="E186" s="94">
        <v>0.634</v>
      </c>
      <c r="F186" s="93" t="s">
        <v>112</v>
      </c>
      <c r="G186" s="93" t="s">
        <v>112</v>
      </c>
    </row>
    <row r="187" spans="1:7" ht="12.75">
      <c r="A187" s="93" t="s">
        <v>143</v>
      </c>
      <c r="B187" s="93" t="s">
        <v>112</v>
      </c>
      <c r="C187" s="93" t="s">
        <v>112</v>
      </c>
      <c r="D187" s="94">
        <v>0.634</v>
      </c>
      <c r="E187" s="93" t="s">
        <v>112</v>
      </c>
      <c r="F187" s="93" t="s">
        <v>112</v>
      </c>
      <c r="G187" s="93" t="s">
        <v>112</v>
      </c>
    </row>
    <row r="188" spans="1:7" ht="12.75">
      <c r="A188" s="93" t="s">
        <v>194</v>
      </c>
      <c r="B188" s="93" t="s">
        <v>112</v>
      </c>
      <c r="C188" s="93" t="s">
        <v>112</v>
      </c>
      <c r="D188" s="93" t="s">
        <v>112</v>
      </c>
      <c r="E188" s="94">
        <v>0.634</v>
      </c>
      <c r="F188" s="93" t="s">
        <v>112</v>
      </c>
      <c r="G188" s="93" t="s">
        <v>112</v>
      </c>
    </row>
    <row r="189" spans="1:7" ht="12.75">
      <c r="A189" s="93" t="s">
        <v>125</v>
      </c>
      <c r="B189" s="93" t="s">
        <v>112</v>
      </c>
      <c r="C189" s="94">
        <v>0.456</v>
      </c>
      <c r="D189" s="93" t="s">
        <v>112</v>
      </c>
      <c r="E189" s="93" t="s">
        <v>112</v>
      </c>
      <c r="F189" s="94">
        <v>0.634</v>
      </c>
      <c r="G189" s="93" t="s">
        <v>112</v>
      </c>
    </row>
    <row r="190" spans="1:7" ht="12.75">
      <c r="A190" s="93" t="s">
        <v>126</v>
      </c>
      <c r="B190" s="94">
        <v>0.456</v>
      </c>
      <c r="C190" s="93" t="s">
        <v>112</v>
      </c>
      <c r="D190" s="93" t="s">
        <v>112</v>
      </c>
      <c r="E190" s="93" t="s">
        <v>112</v>
      </c>
      <c r="F190" s="93" t="s">
        <v>112</v>
      </c>
      <c r="G190" s="93" t="s">
        <v>112</v>
      </c>
    </row>
    <row r="191" spans="1:7" ht="12.75">
      <c r="A191" s="93" t="s">
        <v>197</v>
      </c>
      <c r="B191" s="93" t="s">
        <v>112</v>
      </c>
      <c r="C191" s="93" t="s">
        <v>112</v>
      </c>
      <c r="D191" s="93" t="s">
        <v>112</v>
      </c>
      <c r="E191" s="94">
        <v>0.634</v>
      </c>
      <c r="F191" s="93" t="s">
        <v>112</v>
      </c>
      <c r="G191" s="93" t="s">
        <v>112</v>
      </c>
    </row>
    <row r="192" spans="1:7" ht="12.75">
      <c r="A192" s="93" t="s">
        <v>193</v>
      </c>
      <c r="B192" s="93" t="s">
        <v>112</v>
      </c>
      <c r="C192" s="93" t="s">
        <v>112</v>
      </c>
      <c r="D192" s="93" t="s">
        <v>112</v>
      </c>
      <c r="E192" s="93" t="s">
        <v>112</v>
      </c>
      <c r="F192" s="94">
        <v>0.634</v>
      </c>
      <c r="G192" s="93" t="s">
        <v>112</v>
      </c>
    </row>
    <row r="193" spans="1:7" ht="12.75">
      <c r="A193" s="93" t="s">
        <v>129</v>
      </c>
      <c r="B193" s="94">
        <v>0.456</v>
      </c>
      <c r="C193" s="93" t="s">
        <v>112</v>
      </c>
      <c r="D193" s="93" t="s">
        <v>112</v>
      </c>
      <c r="E193" s="93" t="s">
        <v>112</v>
      </c>
      <c r="F193" s="93" t="s">
        <v>112</v>
      </c>
      <c r="G193" s="93" t="s">
        <v>112</v>
      </c>
    </row>
    <row r="194" spans="1:7" ht="12.75">
      <c r="A194" s="93" t="s">
        <v>128</v>
      </c>
      <c r="B194" s="94">
        <v>0.456</v>
      </c>
      <c r="C194" s="93" t="s">
        <v>112</v>
      </c>
      <c r="D194" s="93" t="s">
        <v>112</v>
      </c>
      <c r="E194" s="93" t="s">
        <v>112</v>
      </c>
      <c r="F194" s="93" t="s">
        <v>112</v>
      </c>
      <c r="G194" s="93" t="s">
        <v>112</v>
      </c>
    </row>
    <row r="195" spans="1:7" ht="12.75">
      <c r="A195" s="93" t="s">
        <v>192</v>
      </c>
      <c r="B195" s="93" t="s">
        <v>112</v>
      </c>
      <c r="C195" s="93" t="s">
        <v>112</v>
      </c>
      <c r="D195" s="93" t="s">
        <v>112</v>
      </c>
      <c r="E195" s="94">
        <v>0.616</v>
      </c>
      <c r="F195" s="94">
        <v>0.556</v>
      </c>
      <c r="G195" s="93" t="s">
        <v>112</v>
      </c>
    </row>
    <row r="196" spans="1:7" ht="12.75">
      <c r="A196" s="93" t="s">
        <v>138</v>
      </c>
      <c r="B196" s="93" t="s">
        <v>112</v>
      </c>
      <c r="C196" s="93" t="s">
        <v>112</v>
      </c>
      <c r="D196" s="94">
        <v>0.634</v>
      </c>
      <c r="E196" s="93" t="s">
        <v>112</v>
      </c>
      <c r="F196" s="93" t="s">
        <v>112</v>
      </c>
      <c r="G196" s="93" t="s">
        <v>112</v>
      </c>
    </row>
    <row r="197" spans="1:7" ht="12.75">
      <c r="A197" s="93" t="s">
        <v>150</v>
      </c>
      <c r="B197" s="93" t="s">
        <v>112</v>
      </c>
      <c r="C197" s="94">
        <v>0.634</v>
      </c>
      <c r="D197" s="93" t="s">
        <v>112</v>
      </c>
      <c r="E197" s="93" t="s">
        <v>112</v>
      </c>
      <c r="F197" s="93" t="s">
        <v>112</v>
      </c>
      <c r="G197" s="93" t="s">
        <v>112</v>
      </c>
    </row>
    <row r="198" spans="1:7" ht="12.75">
      <c r="A198" s="93" t="s">
        <v>139</v>
      </c>
      <c r="B198" s="93" t="s">
        <v>112</v>
      </c>
      <c r="C198" s="94">
        <v>0.634</v>
      </c>
      <c r="D198" s="94">
        <v>0.634</v>
      </c>
      <c r="E198" s="94">
        <v>0.634</v>
      </c>
      <c r="F198" s="94">
        <v>0.634</v>
      </c>
      <c r="G198" s="93" t="s">
        <v>112</v>
      </c>
    </row>
    <row r="199" spans="1:7" ht="12.75">
      <c r="A199" s="93" t="s">
        <v>144</v>
      </c>
      <c r="B199" s="94">
        <v>0.634</v>
      </c>
      <c r="C199" s="93" t="s">
        <v>112</v>
      </c>
      <c r="D199" s="94">
        <v>0.634</v>
      </c>
      <c r="E199" s="93" t="s">
        <v>112</v>
      </c>
      <c r="F199" s="94">
        <v>0.634</v>
      </c>
      <c r="G199" s="93" t="s">
        <v>112</v>
      </c>
    </row>
    <row r="200" spans="1:7" ht="12.75">
      <c r="A200" s="93" t="s">
        <v>149</v>
      </c>
      <c r="B200" s="93" t="s">
        <v>112</v>
      </c>
      <c r="C200" s="94">
        <v>0.634</v>
      </c>
      <c r="D200" s="93" t="s">
        <v>112</v>
      </c>
      <c r="E200" s="94">
        <v>0.456</v>
      </c>
      <c r="F200" s="93" t="s">
        <v>112</v>
      </c>
      <c r="G200" s="93" t="s">
        <v>112</v>
      </c>
    </row>
    <row r="201" spans="1:7" ht="12.75">
      <c r="A201" s="93" t="s">
        <v>127</v>
      </c>
      <c r="B201" s="94">
        <v>0.456</v>
      </c>
      <c r="C201" s="94">
        <v>0.456</v>
      </c>
      <c r="D201" s="93" t="s">
        <v>112</v>
      </c>
      <c r="E201" s="94">
        <v>0.456</v>
      </c>
      <c r="F201" s="94">
        <v>0.456</v>
      </c>
      <c r="G201" s="93" t="s">
        <v>112</v>
      </c>
    </row>
    <row r="202" spans="1:7" ht="12.75">
      <c r="A202" s="93" t="s">
        <v>36</v>
      </c>
      <c r="B202" s="93" t="s">
        <v>112</v>
      </c>
      <c r="C202" s="93" t="s">
        <v>112</v>
      </c>
      <c r="D202" s="93" t="s">
        <v>112</v>
      </c>
      <c r="E202" s="93" t="s">
        <v>112</v>
      </c>
      <c r="F202" s="94">
        <v>2.7</v>
      </c>
      <c r="G202" s="93" t="s">
        <v>112</v>
      </c>
    </row>
    <row r="203" spans="1:7" ht="12.75">
      <c r="A203" s="93" t="s">
        <v>199</v>
      </c>
      <c r="B203" s="93" t="s">
        <v>112</v>
      </c>
      <c r="C203" s="93" t="s">
        <v>112</v>
      </c>
      <c r="D203" s="93" t="s">
        <v>112</v>
      </c>
      <c r="E203" s="94">
        <v>0.634</v>
      </c>
      <c r="F203" s="93" t="s">
        <v>112</v>
      </c>
      <c r="G203" s="93" t="s">
        <v>112</v>
      </c>
    </row>
    <row r="204" spans="1:7" ht="12.75">
      <c r="A204" s="93" t="s">
        <v>135</v>
      </c>
      <c r="B204" s="94">
        <v>0.634</v>
      </c>
      <c r="C204" s="94">
        <v>0.634</v>
      </c>
      <c r="D204" s="94">
        <v>0.634</v>
      </c>
      <c r="E204" s="94">
        <v>0.634</v>
      </c>
      <c r="F204" s="93" t="s">
        <v>112</v>
      </c>
      <c r="G204" s="93" t="s">
        <v>112</v>
      </c>
    </row>
    <row r="205" spans="1:7" ht="12.75">
      <c r="A205" s="93" t="s">
        <v>122</v>
      </c>
      <c r="B205" s="94">
        <v>1.215</v>
      </c>
      <c r="C205" s="93" t="s">
        <v>112</v>
      </c>
      <c r="D205" s="94">
        <v>0.634</v>
      </c>
      <c r="E205" s="93" t="s">
        <v>112</v>
      </c>
      <c r="F205" s="94">
        <v>0.456</v>
      </c>
      <c r="G205" s="93" t="s">
        <v>112</v>
      </c>
    </row>
    <row r="206" spans="1:7" ht="12.75">
      <c r="A206" s="93" t="s">
        <v>120</v>
      </c>
      <c r="B206" s="94">
        <v>1.203</v>
      </c>
      <c r="C206" s="94">
        <v>0.634</v>
      </c>
      <c r="D206" s="94">
        <v>0.503</v>
      </c>
      <c r="E206" s="93" t="s">
        <v>112</v>
      </c>
      <c r="F206" s="94">
        <v>0.634</v>
      </c>
      <c r="G206" s="93" t="s">
        <v>112</v>
      </c>
    </row>
    <row r="209" spans="1:7" ht="38.25" customHeight="1">
      <c r="A209" s="119" t="s">
        <v>113</v>
      </c>
      <c r="B209" s="109"/>
      <c r="C209" s="109"/>
      <c r="D209" s="109"/>
      <c r="E209" s="109"/>
      <c r="F209" s="109"/>
      <c r="G209" s="109"/>
    </row>
  </sheetData>
  <sheetProtection/>
  <mergeCells count="22">
    <mergeCell ref="A1:G1"/>
    <mergeCell ref="A2:G2"/>
    <mergeCell ref="A4:G4"/>
    <mergeCell ref="A6:G6"/>
    <mergeCell ref="A72:G72"/>
    <mergeCell ref="A74:G74"/>
    <mergeCell ref="A76:G76"/>
    <mergeCell ref="A80:A81"/>
    <mergeCell ref="B81:G81"/>
    <mergeCell ref="A10:A11"/>
    <mergeCell ref="B11:G11"/>
    <mergeCell ref="A12:G12"/>
    <mergeCell ref="A71:G71"/>
    <mergeCell ref="A209:G209"/>
    <mergeCell ref="A145:G145"/>
    <mergeCell ref="A149:A150"/>
    <mergeCell ref="B150:G150"/>
    <mergeCell ref="A151:G151"/>
    <mergeCell ref="A82:G82"/>
    <mergeCell ref="A140:G140"/>
    <mergeCell ref="A141:G141"/>
    <mergeCell ref="A143:G14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9.140625" defaultRowHeight="12.75"/>
  <cols>
    <col min="2" max="2" width="13.57421875" style="0" customWidth="1"/>
    <col min="3" max="3" width="14.421875" style="0" customWidth="1"/>
    <col min="4" max="4" width="14.00390625" style="0" customWidth="1"/>
    <col min="5" max="5" width="16.57421875" style="0" customWidth="1"/>
    <col min="6" max="6" width="16.00390625" style="0" customWidth="1"/>
    <col min="7" max="7" width="17.7109375" style="0" customWidth="1"/>
    <col min="8" max="8" width="13.57421875" style="0" customWidth="1"/>
    <col min="9" max="9" width="18.140625" style="0" bestFit="1" customWidth="1"/>
    <col min="10" max="10" width="14.421875" style="0" bestFit="1" customWidth="1"/>
    <col min="11" max="11" width="35.421875" style="0" bestFit="1" customWidth="1"/>
    <col min="12" max="12" width="23.8515625" style="0" bestFit="1" customWidth="1"/>
  </cols>
  <sheetData>
    <row r="1" spans="1:12" ht="12.75">
      <c r="A1" s="1" t="s">
        <v>65</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32</v>
      </c>
      <c r="B5" s="11" t="s">
        <v>16</v>
      </c>
      <c r="C5" s="68">
        <v>1670703</v>
      </c>
      <c r="D5" s="12">
        <f aca="true" t="shared" si="0" ref="D5:D10">C5*0.264172</f>
        <v>441352.95291600004</v>
      </c>
      <c r="E5" s="68">
        <v>740645</v>
      </c>
      <c r="F5" s="68">
        <v>753795</v>
      </c>
      <c r="G5" s="68">
        <v>0</v>
      </c>
      <c r="H5" s="13">
        <f>F5+G5</f>
        <v>753795</v>
      </c>
      <c r="I5" s="14">
        <f aca="true" t="shared" si="1" ref="I5:I10">E5/D5</f>
        <v>1.6781240390634984</v>
      </c>
      <c r="J5" s="14">
        <f>F5/D5</f>
        <v>1.707918787038149</v>
      </c>
      <c r="K5" s="14">
        <f>H5/D5</f>
        <v>1.707918787038149</v>
      </c>
      <c r="L5" s="15">
        <f aca="true" t="shared" si="2" ref="L5:L10">G5/E5</f>
        <v>0</v>
      </c>
    </row>
    <row r="6" spans="1:12" ht="12.75">
      <c r="A6" s="10" t="s">
        <v>32</v>
      </c>
      <c r="B6" s="11" t="s">
        <v>17</v>
      </c>
      <c r="C6" s="59">
        <v>0</v>
      </c>
      <c r="D6" s="12">
        <f t="shared" si="0"/>
        <v>0</v>
      </c>
      <c r="E6" s="59">
        <v>0</v>
      </c>
      <c r="F6" s="59">
        <v>0</v>
      </c>
      <c r="G6" s="59">
        <v>0</v>
      </c>
      <c r="H6" s="13">
        <f>F6+G6</f>
        <v>0</v>
      </c>
      <c r="I6" s="14" t="e">
        <f t="shared" si="1"/>
        <v>#DIV/0!</v>
      </c>
      <c r="J6" s="14" t="e">
        <f>F6/D6</f>
        <v>#DIV/0!</v>
      </c>
      <c r="K6" s="14" t="e">
        <f>H6/D6</f>
        <v>#DIV/0!</v>
      </c>
      <c r="L6" s="15" t="e">
        <f t="shared" si="2"/>
        <v>#DIV/0!</v>
      </c>
    </row>
    <row r="7" spans="1:12" ht="12.75">
      <c r="A7" s="10" t="s">
        <v>32</v>
      </c>
      <c r="B7" s="11" t="s">
        <v>18</v>
      </c>
      <c r="C7" s="59">
        <v>0</v>
      </c>
      <c r="D7" s="12">
        <f t="shared" si="0"/>
        <v>0</v>
      </c>
      <c r="E7" s="59">
        <v>0</v>
      </c>
      <c r="F7" s="59">
        <v>0</v>
      </c>
      <c r="G7" s="59">
        <v>0</v>
      </c>
      <c r="H7" s="13">
        <f>F7+G7</f>
        <v>0</v>
      </c>
      <c r="I7" s="14" t="e">
        <f t="shared" si="1"/>
        <v>#DIV/0!</v>
      </c>
      <c r="J7" s="14" t="e">
        <f>F7/D7</f>
        <v>#DIV/0!</v>
      </c>
      <c r="K7" s="14" t="e">
        <f>H7/D7</f>
        <v>#DIV/0!</v>
      </c>
      <c r="L7" s="15" t="e">
        <f t="shared" si="2"/>
        <v>#DIV/0!</v>
      </c>
    </row>
    <row r="8" spans="1:12" ht="12.75">
      <c r="A8" s="10" t="s">
        <v>32</v>
      </c>
      <c r="B8" s="11" t="s">
        <v>21</v>
      </c>
      <c r="C8" s="68">
        <v>8036182</v>
      </c>
      <c r="D8" s="12">
        <f t="shared" si="0"/>
        <v>2122934.271304</v>
      </c>
      <c r="E8" s="68">
        <v>3719274</v>
      </c>
      <c r="F8" s="68">
        <v>3911789</v>
      </c>
      <c r="G8" s="68">
        <v>0</v>
      </c>
      <c r="H8" s="13">
        <f>F8+G8</f>
        <v>3911789</v>
      </c>
      <c r="I8" s="14">
        <f t="shared" si="1"/>
        <v>1.751949671864055</v>
      </c>
      <c r="J8" s="14">
        <f>F8/D8</f>
        <v>1.8426331200528436</v>
      </c>
      <c r="K8" s="14">
        <f>H8/D8</f>
        <v>1.8426331200528436</v>
      </c>
      <c r="L8" s="15">
        <f t="shared" si="2"/>
        <v>0</v>
      </c>
    </row>
    <row r="9" spans="1:12" ht="12.75">
      <c r="A9" s="10" t="s">
        <v>32</v>
      </c>
      <c r="B9" s="19" t="s">
        <v>23</v>
      </c>
      <c r="C9" s="20">
        <f>SUM(C5:C8)</f>
        <v>9706885</v>
      </c>
      <c r="D9" s="20">
        <f t="shared" si="0"/>
        <v>2564287.22422</v>
      </c>
      <c r="E9" s="20">
        <f>SUM(E5:E8)</f>
        <v>4459919</v>
      </c>
      <c r="F9" s="27" t="s">
        <v>19</v>
      </c>
      <c r="G9" s="20">
        <f>SUM(G5:G8)</f>
        <v>0</v>
      </c>
      <c r="H9" s="27" t="s">
        <v>19</v>
      </c>
      <c r="I9" s="21">
        <f t="shared" si="1"/>
        <v>1.7392431541504128</v>
      </c>
      <c r="J9" s="16" t="s">
        <v>19</v>
      </c>
      <c r="K9" s="16" t="s">
        <v>19</v>
      </c>
      <c r="L9" s="22">
        <f t="shared" si="2"/>
        <v>0</v>
      </c>
    </row>
    <row r="10" spans="1:12" ht="12.75">
      <c r="A10" s="10" t="s">
        <v>32</v>
      </c>
      <c r="B10" s="23" t="s">
        <v>45</v>
      </c>
      <c r="C10" s="24">
        <f>SUM(C6:C8)</f>
        <v>8036182</v>
      </c>
      <c r="D10" s="20">
        <f t="shared" si="0"/>
        <v>2122934.271304</v>
      </c>
      <c r="E10" s="24">
        <f>SUM(E6:E8)</f>
        <v>3719274</v>
      </c>
      <c r="F10" s="27" t="s">
        <v>19</v>
      </c>
      <c r="G10" s="24">
        <f>SUM(G6:G8)</f>
        <v>0</v>
      </c>
      <c r="H10" s="27" t="s">
        <v>19</v>
      </c>
      <c r="I10" s="25">
        <f t="shared" si="1"/>
        <v>1.751949671864055</v>
      </c>
      <c r="J10" s="16" t="s">
        <v>19</v>
      </c>
      <c r="K10" s="16" t="s">
        <v>19</v>
      </c>
      <c r="L10" s="26">
        <f t="shared" si="2"/>
        <v>0</v>
      </c>
    </row>
    <row r="12" ht="12.75">
      <c r="A12" s="1" t="s">
        <v>24</v>
      </c>
    </row>
    <row r="13" ht="12.75">
      <c r="A13" s="1" t="s">
        <v>39</v>
      </c>
    </row>
    <row r="14" ht="12.75">
      <c r="A14" s="1" t="s">
        <v>67</v>
      </c>
    </row>
    <row r="19" ht="12.75">
      <c r="A19" t="s">
        <v>34</v>
      </c>
    </row>
    <row r="20" spans="1:6" ht="12.75">
      <c r="A20" s="65" t="s">
        <v>26</v>
      </c>
      <c r="B20" s="65" t="s">
        <v>27</v>
      </c>
      <c r="C20" s="65" t="s">
        <v>28</v>
      </c>
      <c r="D20" s="65" t="s">
        <v>53</v>
      </c>
      <c r="E20" s="65" t="s">
        <v>29</v>
      </c>
      <c r="F20" s="65" t="s">
        <v>25</v>
      </c>
    </row>
    <row r="21" spans="1:6" ht="12.75">
      <c r="A21" s="66" t="s">
        <v>16</v>
      </c>
      <c r="B21" s="67">
        <v>1670703</v>
      </c>
      <c r="C21" s="67">
        <v>740645</v>
      </c>
      <c r="D21" s="67">
        <v>753795</v>
      </c>
      <c r="E21" s="67">
        <v>0</v>
      </c>
      <c r="F21" s="66" t="s">
        <v>32</v>
      </c>
    </row>
    <row r="22" spans="1:6" ht="25.5">
      <c r="A22" s="66" t="s">
        <v>21</v>
      </c>
      <c r="B22" s="67">
        <v>8036182</v>
      </c>
      <c r="C22" s="67">
        <v>3719274</v>
      </c>
      <c r="D22" s="67">
        <v>3911789</v>
      </c>
      <c r="E22" s="67">
        <v>0</v>
      </c>
      <c r="F22" s="66" t="s">
        <v>32</v>
      </c>
    </row>
    <row r="24" ht="12.75">
      <c r="A24" t="s">
        <v>94</v>
      </c>
    </row>
    <row r="25" spans="1:6" ht="12.75">
      <c r="A25" s="69" t="s">
        <v>68</v>
      </c>
      <c r="B25" t="s">
        <v>69</v>
      </c>
      <c r="C25" t="s">
        <v>70</v>
      </c>
      <c r="D25" t="s">
        <v>71</v>
      </c>
      <c r="E25" t="s">
        <v>72</v>
      </c>
      <c r="F25" t="s">
        <v>73</v>
      </c>
    </row>
    <row r="26" spans="1:6" ht="12.75">
      <c r="A26" s="69">
        <v>39872</v>
      </c>
      <c r="B26" t="s">
        <v>97</v>
      </c>
      <c r="C26" t="s">
        <v>76</v>
      </c>
      <c r="D26" t="s">
        <v>98</v>
      </c>
      <c r="E26" t="s">
        <v>93</v>
      </c>
      <c r="F26">
        <v>1</v>
      </c>
    </row>
    <row r="27" spans="1:6" ht="12.75">
      <c r="A27" s="69">
        <v>39872</v>
      </c>
      <c r="B27" t="s">
        <v>87</v>
      </c>
      <c r="C27" t="s">
        <v>76</v>
      </c>
      <c r="D27" t="s">
        <v>84</v>
      </c>
      <c r="E27" t="s">
        <v>88</v>
      </c>
      <c r="F27">
        <v>21</v>
      </c>
    </row>
    <row r="28" spans="1:6" ht="12.75">
      <c r="A28" s="69">
        <v>39872</v>
      </c>
      <c r="B28" t="s">
        <v>99</v>
      </c>
      <c r="C28" t="s">
        <v>76</v>
      </c>
      <c r="D28" t="s">
        <v>84</v>
      </c>
      <c r="E28" t="s">
        <v>100</v>
      </c>
      <c r="F28">
        <v>29</v>
      </c>
    </row>
    <row r="29" spans="6:7" ht="12.75">
      <c r="F29" s="12">
        <f>SUM(F26:F28)*42000</f>
        <v>2142000</v>
      </c>
      <c r="G29" t="s">
        <v>12</v>
      </c>
    </row>
    <row r="36" ht="12.75">
      <c r="A36" t="s">
        <v>52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140625" defaultRowHeight="12.75"/>
  <cols>
    <col min="1" max="1" width="14.7109375" style="0" customWidth="1"/>
    <col min="2" max="2" width="14.421875" style="0" customWidth="1"/>
    <col min="3" max="3" width="13.421875" style="0" customWidth="1"/>
    <col min="4" max="4" width="13.57421875" style="0" customWidth="1"/>
    <col min="5" max="5" width="12.140625" style="0" customWidth="1"/>
    <col min="6" max="6" width="12.57421875" style="0" customWidth="1"/>
    <col min="7" max="7" width="14.8515625" style="0" customWidth="1"/>
    <col min="8" max="8" width="17.00390625" style="0" customWidth="1"/>
    <col min="9" max="9" width="16.421875" style="0" customWidth="1"/>
    <col min="10" max="10" width="14.421875" style="0" bestFit="1" customWidth="1"/>
    <col min="11" max="11" width="25.28125" style="0" customWidth="1"/>
    <col min="12" max="12" width="18.140625" style="0" customWidth="1"/>
  </cols>
  <sheetData>
    <row r="1" spans="1:12" ht="12.75">
      <c r="A1" s="1" t="s">
        <v>95</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33</v>
      </c>
      <c r="B5" s="11" t="s">
        <v>16</v>
      </c>
      <c r="C5" s="73">
        <v>3427595</v>
      </c>
      <c r="D5" s="12">
        <f aca="true" t="shared" si="0" ref="D5:D10">C5*0.264172</f>
        <v>905474.6263400001</v>
      </c>
      <c r="E5" s="73">
        <v>1853923</v>
      </c>
      <c r="F5" s="73">
        <v>1877363</v>
      </c>
      <c r="G5" s="72">
        <v>0</v>
      </c>
      <c r="H5" s="13">
        <f>F5+G5</f>
        <v>1877363</v>
      </c>
      <c r="I5" s="14">
        <f aca="true" t="shared" si="1" ref="I5:I10">E5/D5</f>
        <v>2.047459913364666</v>
      </c>
      <c r="J5" s="14">
        <f>F5/D5</f>
        <v>2.073346889452275</v>
      </c>
      <c r="K5" s="14">
        <f>H5/D5</f>
        <v>2.073346889452275</v>
      </c>
      <c r="L5" s="15">
        <f aca="true" t="shared" si="2" ref="L5:L10">G5/E5</f>
        <v>0</v>
      </c>
    </row>
    <row r="6" spans="1:12" ht="12.75">
      <c r="A6" s="10" t="s">
        <v>33</v>
      </c>
      <c r="B6" s="11" t="s">
        <v>17</v>
      </c>
      <c r="C6" s="73">
        <v>15719328</v>
      </c>
      <c r="D6" s="12">
        <f t="shared" si="0"/>
        <v>4152606.3164160005</v>
      </c>
      <c r="E6" s="73">
        <v>10593966</v>
      </c>
      <c r="F6" s="73">
        <v>10803621</v>
      </c>
      <c r="G6" s="72">
        <v>0</v>
      </c>
      <c r="H6" s="13">
        <f>F6+G6</f>
        <v>10803621</v>
      </c>
      <c r="I6" s="14">
        <f t="shared" si="1"/>
        <v>2.5511606910869795</v>
      </c>
      <c r="J6" s="14">
        <f>F6/D6</f>
        <v>2.6016482605854883</v>
      </c>
      <c r="K6" s="14">
        <f>H6/D6</f>
        <v>2.6016482605854883</v>
      </c>
      <c r="L6" s="15">
        <f t="shared" si="2"/>
        <v>0</v>
      </c>
    </row>
    <row r="7" spans="1:12" ht="12.75">
      <c r="A7" s="10" t="s">
        <v>33</v>
      </c>
      <c r="B7" s="11" t="s">
        <v>18</v>
      </c>
      <c r="C7" s="59">
        <v>0</v>
      </c>
      <c r="D7" s="12">
        <f t="shared" si="0"/>
        <v>0</v>
      </c>
      <c r="E7" s="59">
        <v>0</v>
      </c>
      <c r="F7" s="59">
        <v>0</v>
      </c>
      <c r="G7" s="59"/>
      <c r="H7" s="13">
        <f>F7+G7</f>
        <v>0</v>
      </c>
      <c r="I7" s="14" t="e">
        <f t="shared" si="1"/>
        <v>#DIV/0!</v>
      </c>
      <c r="J7" s="14" t="e">
        <f>F7/D7</f>
        <v>#DIV/0!</v>
      </c>
      <c r="K7" s="14" t="e">
        <f>H7/D7</f>
        <v>#DIV/0!</v>
      </c>
      <c r="L7" s="15" t="e">
        <f t="shared" si="2"/>
        <v>#DIV/0!</v>
      </c>
    </row>
    <row r="8" spans="1:12" ht="12.75">
      <c r="A8" s="10" t="s">
        <v>33</v>
      </c>
      <c r="B8" s="11" t="s">
        <v>21</v>
      </c>
      <c r="C8" s="68">
        <v>0</v>
      </c>
      <c r="D8" s="12">
        <f t="shared" si="0"/>
        <v>0</v>
      </c>
      <c r="E8" s="68">
        <v>0</v>
      </c>
      <c r="F8" s="68">
        <v>0</v>
      </c>
      <c r="G8" s="68"/>
      <c r="H8" s="13">
        <f>F8+G8</f>
        <v>0</v>
      </c>
      <c r="I8" s="14" t="e">
        <f t="shared" si="1"/>
        <v>#DIV/0!</v>
      </c>
      <c r="J8" s="14" t="e">
        <f>F8/D8</f>
        <v>#DIV/0!</v>
      </c>
      <c r="K8" s="14" t="e">
        <f>H8/D8</f>
        <v>#DIV/0!</v>
      </c>
      <c r="L8" s="15" t="e">
        <f t="shared" si="2"/>
        <v>#DIV/0!</v>
      </c>
    </row>
    <row r="9" spans="1:12" ht="12.75">
      <c r="A9" s="10" t="s">
        <v>33</v>
      </c>
      <c r="B9" s="19" t="s">
        <v>23</v>
      </c>
      <c r="C9" s="20">
        <f>SUM(C5:C8)</f>
        <v>19146923</v>
      </c>
      <c r="D9" s="20">
        <f t="shared" si="0"/>
        <v>5058080.942756</v>
      </c>
      <c r="E9" s="20">
        <f>SUM(E5:E8)</f>
        <v>12447889</v>
      </c>
      <c r="F9" s="27" t="s">
        <v>19</v>
      </c>
      <c r="G9" s="20">
        <f>SUM(G5:G8)</f>
        <v>0</v>
      </c>
      <c r="H9" s="27" t="s">
        <v>19</v>
      </c>
      <c r="I9" s="21">
        <f t="shared" si="1"/>
        <v>2.4609904706699908</v>
      </c>
      <c r="J9" s="16" t="s">
        <v>19</v>
      </c>
      <c r="K9" s="16" t="s">
        <v>19</v>
      </c>
      <c r="L9" s="22">
        <f t="shared" si="2"/>
        <v>0</v>
      </c>
    </row>
    <row r="10" spans="1:12" ht="12.75">
      <c r="A10" s="10" t="s">
        <v>33</v>
      </c>
      <c r="B10" s="23" t="s">
        <v>45</v>
      </c>
      <c r="C10" s="24">
        <f>SUM(C6:C8)</f>
        <v>15719328</v>
      </c>
      <c r="D10" s="20">
        <f t="shared" si="0"/>
        <v>4152606.3164160005</v>
      </c>
      <c r="E10" s="24">
        <f>SUM(E6:E8)</f>
        <v>10593966</v>
      </c>
      <c r="F10" s="27" t="s">
        <v>19</v>
      </c>
      <c r="G10" s="24">
        <f>SUM(G6:G8)</f>
        <v>0</v>
      </c>
      <c r="H10" s="27" t="s">
        <v>19</v>
      </c>
      <c r="I10" s="25">
        <f t="shared" si="1"/>
        <v>2.5511606910869795</v>
      </c>
      <c r="J10" s="16" t="s">
        <v>19</v>
      </c>
      <c r="K10" s="16" t="s">
        <v>19</v>
      </c>
      <c r="L10" s="26">
        <f t="shared" si="2"/>
        <v>0</v>
      </c>
    </row>
    <row r="12" ht="12.75">
      <c r="A12" s="1" t="s">
        <v>24</v>
      </c>
    </row>
    <row r="13" ht="12.75">
      <c r="A13" s="1" t="s">
        <v>39</v>
      </c>
    </row>
    <row r="14" ht="12.75">
      <c r="A14" s="1" t="s">
        <v>96</v>
      </c>
    </row>
    <row r="19" ht="12.75">
      <c r="A19" t="s">
        <v>34</v>
      </c>
    </row>
    <row r="20" spans="1:6" ht="12.75">
      <c r="A20" s="70" t="s">
        <v>26</v>
      </c>
      <c r="B20" s="70" t="s">
        <v>27</v>
      </c>
      <c r="C20" s="70" t="s">
        <v>28</v>
      </c>
      <c r="D20" s="70" t="s">
        <v>53</v>
      </c>
      <c r="E20" s="70" t="s">
        <v>29</v>
      </c>
      <c r="F20" s="70" t="s">
        <v>25</v>
      </c>
    </row>
    <row r="21" spans="1:6" ht="12.75">
      <c r="A21" s="71" t="s">
        <v>16</v>
      </c>
      <c r="B21" s="72">
        <v>3427595</v>
      </c>
      <c r="C21" s="72">
        <v>1853923</v>
      </c>
      <c r="D21" s="72">
        <v>1877363</v>
      </c>
      <c r="E21" s="72">
        <v>0</v>
      </c>
      <c r="F21" s="71" t="s">
        <v>33</v>
      </c>
    </row>
    <row r="22" spans="1:6" ht="12.75">
      <c r="A22" s="71" t="s">
        <v>17</v>
      </c>
      <c r="B22" s="72">
        <v>15719328</v>
      </c>
      <c r="C22" s="72">
        <v>10593966</v>
      </c>
      <c r="D22" s="72">
        <v>10803621</v>
      </c>
      <c r="E22" s="72">
        <v>0</v>
      </c>
      <c r="F22" s="71" t="s">
        <v>33</v>
      </c>
    </row>
    <row r="24" ht="12.75">
      <c r="A24" t="s">
        <v>94</v>
      </c>
    </row>
    <row r="25" spans="1:7" ht="12.75">
      <c r="A25" s="83" t="s">
        <v>68</v>
      </c>
      <c r="B25" s="84" t="s">
        <v>69</v>
      </c>
      <c r="C25" s="84" t="s">
        <v>70</v>
      </c>
      <c r="D25" s="84" t="s">
        <v>71</v>
      </c>
      <c r="E25" s="84" t="s">
        <v>156</v>
      </c>
      <c r="F25" s="84" t="s">
        <v>72</v>
      </c>
      <c r="G25" s="84" t="s">
        <v>162</v>
      </c>
    </row>
    <row r="26" spans="1:7" ht="12.75">
      <c r="A26" s="83">
        <v>39903</v>
      </c>
      <c r="B26" s="84" t="s">
        <v>80</v>
      </c>
      <c r="C26" s="84" t="s">
        <v>76</v>
      </c>
      <c r="D26" s="84" t="s">
        <v>81</v>
      </c>
      <c r="E26" s="84" t="s">
        <v>157</v>
      </c>
      <c r="F26" s="84" t="s">
        <v>78</v>
      </c>
      <c r="G26" s="84">
        <v>47</v>
      </c>
    </row>
    <row r="27" spans="1:7" ht="12.75">
      <c r="A27" s="83">
        <v>39903</v>
      </c>
      <c r="B27" s="84" t="s">
        <v>87</v>
      </c>
      <c r="C27" s="84" t="s">
        <v>76</v>
      </c>
      <c r="D27" s="84" t="s">
        <v>84</v>
      </c>
      <c r="E27" s="84" t="s">
        <v>158</v>
      </c>
      <c r="F27" s="84" t="s">
        <v>88</v>
      </c>
      <c r="G27" s="84">
        <v>21</v>
      </c>
    </row>
    <row r="28" spans="1:7" ht="12.75">
      <c r="A28" s="83">
        <v>39903</v>
      </c>
      <c r="B28" s="84" t="s">
        <v>159</v>
      </c>
      <c r="C28" s="84" t="s">
        <v>76</v>
      </c>
      <c r="D28" s="84" t="s">
        <v>160</v>
      </c>
      <c r="E28" s="84" t="s">
        <v>161</v>
      </c>
      <c r="F28" s="84" t="s">
        <v>93</v>
      </c>
      <c r="G28" s="84">
        <v>10</v>
      </c>
    </row>
    <row r="29" ht="12.75">
      <c r="G29">
        <f>SUM(G26:G28)</f>
        <v>78</v>
      </c>
    </row>
    <row r="30" spans="7:8" ht="12.75">
      <c r="G30" s="12">
        <f>G29*42000</f>
        <v>3276000</v>
      </c>
      <c r="H30" t="s">
        <v>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H28" sqref="H28"/>
    </sheetView>
  </sheetViews>
  <sheetFormatPr defaultColWidth="9.140625" defaultRowHeight="12.75"/>
  <cols>
    <col min="2" max="2" width="13.421875" style="0" customWidth="1"/>
    <col min="3" max="3" width="11.57421875" style="0" customWidth="1"/>
    <col min="4" max="4" width="10.00390625" style="0" customWidth="1"/>
    <col min="5" max="5" width="12.28125" style="0" customWidth="1"/>
    <col min="6" max="6" width="16.28125" style="0" customWidth="1"/>
    <col min="8" max="8" width="14.140625" style="0" customWidth="1"/>
  </cols>
  <sheetData>
    <row r="1" spans="1:12" ht="12.75">
      <c r="A1" s="1" t="s">
        <v>153</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35</v>
      </c>
      <c r="B5" s="11" t="s">
        <v>16</v>
      </c>
      <c r="C5" s="81">
        <v>2721986</v>
      </c>
      <c r="D5" s="12">
        <f aca="true" t="shared" si="0" ref="D5:D11">C5*0.264172</f>
        <v>719072.4855920001</v>
      </c>
      <c r="E5" s="81">
        <v>1446880</v>
      </c>
      <c r="F5" s="81">
        <v>1470042</v>
      </c>
      <c r="G5" s="81">
        <v>0</v>
      </c>
      <c r="H5" s="13">
        <f>F5+G5</f>
        <v>1470042</v>
      </c>
      <c r="I5" s="14">
        <f aca="true" t="shared" si="1" ref="I5:I11">E5/D5</f>
        <v>2.0121476332233854</v>
      </c>
      <c r="J5" s="14">
        <f>F5/D5</f>
        <v>2.0443585722651307</v>
      </c>
      <c r="K5" s="14">
        <f>H5/D5</f>
        <v>2.0443585722651307</v>
      </c>
      <c r="L5" s="15">
        <f aca="true" t="shared" si="2" ref="L5:L11">G5/E5</f>
        <v>0</v>
      </c>
    </row>
    <row r="6" spans="1:12" ht="12.75">
      <c r="A6" s="10" t="s">
        <v>35</v>
      </c>
      <c r="B6" s="11" t="s">
        <v>17</v>
      </c>
      <c r="C6" s="73">
        <v>0</v>
      </c>
      <c r="D6" s="12">
        <f t="shared" si="0"/>
        <v>0</v>
      </c>
      <c r="E6" s="73">
        <v>0</v>
      </c>
      <c r="F6" s="73">
        <v>0</v>
      </c>
      <c r="G6" s="73">
        <v>0</v>
      </c>
      <c r="H6" s="13">
        <f>F6+G6</f>
        <v>0</v>
      </c>
      <c r="I6" s="14" t="e">
        <f t="shared" si="1"/>
        <v>#DIV/0!</v>
      </c>
      <c r="J6" s="14" t="e">
        <f>F6/D6</f>
        <v>#DIV/0!</v>
      </c>
      <c r="K6" s="14" t="e">
        <f>H6/D6</f>
        <v>#DIV/0!</v>
      </c>
      <c r="L6" s="15" t="e">
        <f t="shared" si="2"/>
        <v>#DIV/0!</v>
      </c>
    </row>
    <row r="7" spans="1:12" ht="12.75">
      <c r="A7" s="10" t="s">
        <v>35</v>
      </c>
      <c r="B7" s="11" t="s">
        <v>18</v>
      </c>
      <c r="C7" s="59">
        <v>0</v>
      </c>
      <c r="D7" s="12">
        <f t="shared" si="0"/>
        <v>0</v>
      </c>
      <c r="E7" s="59">
        <v>0</v>
      </c>
      <c r="F7" s="59">
        <v>0</v>
      </c>
      <c r="G7" s="59">
        <v>0</v>
      </c>
      <c r="H7" s="13">
        <f>F7+G7</f>
        <v>0</v>
      </c>
      <c r="I7" s="14" t="e">
        <f t="shared" si="1"/>
        <v>#DIV/0!</v>
      </c>
      <c r="J7" s="14" t="e">
        <f>F7/D7</f>
        <v>#DIV/0!</v>
      </c>
      <c r="K7" s="14" t="e">
        <f>H7/D7</f>
        <v>#DIV/0!</v>
      </c>
      <c r="L7" s="15" t="e">
        <f t="shared" si="2"/>
        <v>#DIV/0!</v>
      </c>
    </row>
    <row r="8" spans="1:12" ht="12.75">
      <c r="A8" s="10" t="s">
        <v>35</v>
      </c>
      <c r="B8" s="11" t="s">
        <v>21</v>
      </c>
      <c r="C8" s="68">
        <v>0</v>
      </c>
      <c r="D8" s="12">
        <f t="shared" si="0"/>
        <v>0</v>
      </c>
      <c r="E8" s="68">
        <v>0</v>
      </c>
      <c r="F8" s="68">
        <v>0</v>
      </c>
      <c r="G8" s="68">
        <v>0</v>
      </c>
      <c r="H8" s="13">
        <f>F8+G8</f>
        <v>0</v>
      </c>
      <c r="I8" s="14" t="e">
        <f t="shared" si="1"/>
        <v>#DIV/0!</v>
      </c>
      <c r="J8" s="14" t="e">
        <f>F8/D8</f>
        <v>#DIV/0!</v>
      </c>
      <c r="K8" s="14" t="e">
        <f>H8/D8</f>
        <v>#DIV/0!</v>
      </c>
      <c r="L8" s="15" t="e">
        <f t="shared" si="2"/>
        <v>#DIV/0!</v>
      </c>
    </row>
    <row r="9" spans="1:12" ht="12.75">
      <c r="A9" s="10" t="s">
        <v>35</v>
      </c>
      <c r="B9" s="28" t="s">
        <v>20</v>
      </c>
      <c r="C9" s="81">
        <v>29197656</v>
      </c>
      <c r="D9" s="12">
        <f t="shared" si="0"/>
        <v>7713203.180832</v>
      </c>
      <c r="E9" s="81">
        <v>12966623</v>
      </c>
      <c r="F9" s="81">
        <v>13839671</v>
      </c>
      <c r="G9" s="80">
        <v>0</v>
      </c>
      <c r="H9" s="13">
        <f>F9+G9</f>
        <v>13839671</v>
      </c>
      <c r="I9" s="14">
        <f>E9/D9</f>
        <v>1.6810944423483123</v>
      </c>
      <c r="J9" s="14">
        <f>F9/D9</f>
        <v>1.7942832148377499</v>
      </c>
      <c r="K9" s="14">
        <f>H9/D9</f>
        <v>1.7942832148377499</v>
      </c>
      <c r="L9" s="15">
        <f>G9/E9</f>
        <v>0</v>
      </c>
    </row>
    <row r="10" spans="1:12" ht="12.75">
      <c r="A10" s="10" t="s">
        <v>35</v>
      </c>
      <c r="B10" s="19" t="s">
        <v>23</v>
      </c>
      <c r="C10" s="20">
        <f>SUM(C5:C9)</f>
        <v>31919642</v>
      </c>
      <c r="D10" s="20">
        <f t="shared" si="0"/>
        <v>8432275.666424</v>
      </c>
      <c r="E10" s="20">
        <f>SUM(E5:E9)</f>
        <v>14413503</v>
      </c>
      <c r="F10" s="27" t="s">
        <v>19</v>
      </c>
      <c r="G10" s="20">
        <f>SUM(G5:G9)</f>
        <v>0</v>
      </c>
      <c r="H10" s="27" t="s">
        <v>19</v>
      </c>
      <c r="I10" s="21">
        <f t="shared" si="1"/>
        <v>1.7093254027963423</v>
      </c>
      <c r="J10" s="16" t="s">
        <v>19</v>
      </c>
      <c r="K10" s="16" t="s">
        <v>19</v>
      </c>
      <c r="L10" s="22">
        <f t="shared" si="2"/>
        <v>0</v>
      </c>
    </row>
    <row r="11" spans="1:12" ht="12.75">
      <c r="A11" s="10" t="s">
        <v>35</v>
      </c>
      <c r="B11" s="23" t="s">
        <v>45</v>
      </c>
      <c r="C11" s="24">
        <f>SUM(C6:C9)</f>
        <v>29197656</v>
      </c>
      <c r="D11" s="20">
        <f t="shared" si="0"/>
        <v>7713203.180832</v>
      </c>
      <c r="E11" s="24">
        <f>SUM(E6:E9)</f>
        <v>12966623</v>
      </c>
      <c r="F11" s="27" t="s">
        <v>19</v>
      </c>
      <c r="G11" s="24">
        <f>SUM(G6:G9)</f>
        <v>0</v>
      </c>
      <c r="H11" s="27" t="s">
        <v>19</v>
      </c>
      <c r="I11" s="25">
        <f t="shared" si="1"/>
        <v>1.6810944423483123</v>
      </c>
      <c r="J11" s="16" t="s">
        <v>19</v>
      </c>
      <c r="K11" s="16" t="s">
        <v>19</v>
      </c>
      <c r="L11" s="26">
        <f t="shared" si="2"/>
        <v>0</v>
      </c>
    </row>
    <row r="13" ht="12.75">
      <c r="A13" s="1" t="s">
        <v>24</v>
      </c>
    </row>
    <row r="14" ht="12.75">
      <c r="A14" s="1" t="s">
        <v>39</v>
      </c>
    </row>
    <row r="15" ht="12.75">
      <c r="A15" s="1" t="s">
        <v>96</v>
      </c>
    </row>
    <row r="20" ht="12.75">
      <c r="A20" t="s">
        <v>34</v>
      </c>
    </row>
    <row r="21" spans="1:6" ht="12.75">
      <c r="A21" s="77" t="s">
        <v>26</v>
      </c>
      <c r="B21" s="77" t="s">
        <v>27</v>
      </c>
      <c r="C21" s="77" t="s">
        <v>28</v>
      </c>
      <c r="D21" s="77" t="s">
        <v>53</v>
      </c>
      <c r="E21" s="77" t="s">
        <v>29</v>
      </c>
      <c r="F21" s="77" t="s">
        <v>25</v>
      </c>
    </row>
    <row r="22" spans="1:6" ht="12.75">
      <c r="A22" s="78" t="s">
        <v>16</v>
      </c>
      <c r="B22" s="79">
        <v>2721986</v>
      </c>
      <c r="C22" s="79">
        <v>1446880</v>
      </c>
      <c r="D22" s="79">
        <v>1470042</v>
      </c>
      <c r="E22" s="79">
        <v>0</v>
      </c>
      <c r="F22" s="78" t="s">
        <v>35</v>
      </c>
    </row>
    <row r="23" spans="1:6" ht="12.75">
      <c r="A23" s="78" t="s">
        <v>20</v>
      </c>
      <c r="B23" s="79">
        <v>29197656</v>
      </c>
      <c r="C23" s="79">
        <v>12966623</v>
      </c>
      <c r="D23" s="79">
        <v>13839671</v>
      </c>
      <c r="E23" s="79">
        <v>0</v>
      </c>
      <c r="F23" s="78" t="s">
        <v>35</v>
      </c>
    </row>
    <row r="25" ht="12.75">
      <c r="A25" t="s">
        <v>51</v>
      </c>
    </row>
    <row r="26" spans="1:7" ht="12.75">
      <c r="A26" s="87" t="s">
        <v>68</v>
      </c>
      <c r="B26" s="1" t="s">
        <v>69</v>
      </c>
      <c r="C26" s="1" t="s">
        <v>70</v>
      </c>
      <c r="D26" s="1" t="s">
        <v>71</v>
      </c>
      <c r="E26" s="1" t="s">
        <v>156</v>
      </c>
      <c r="F26" s="1" t="s">
        <v>72</v>
      </c>
      <c r="G26" s="1" t="s">
        <v>73</v>
      </c>
    </row>
    <row r="27" spans="1:8" ht="12.75">
      <c r="A27" s="87"/>
      <c r="B27" s="1"/>
      <c r="C27" s="1"/>
      <c r="D27" s="1"/>
      <c r="E27" s="1"/>
      <c r="F27" s="1"/>
      <c r="G27" s="1" t="s">
        <v>166</v>
      </c>
      <c r="H27" t="s">
        <v>12</v>
      </c>
    </row>
    <row r="28" spans="1:8" ht="12.75">
      <c r="A28" s="88">
        <v>39933</v>
      </c>
      <c r="B28" s="84" t="s">
        <v>87</v>
      </c>
      <c r="C28" s="84" t="s">
        <v>76</v>
      </c>
      <c r="D28" s="84" t="s">
        <v>164</v>
      </c>
      <c r="E28" s="84" t="s">
        <v>158</v>
      </c>
      <c r="F28" s="84" t="s">
        <v>165</v>
      </c>
      <c r="G28" s="84">
        <v>33</v>
      </c>
      <c r="H28" s="12">
        <f>G28*42000</f>
        <v>1386000</v>
      </c>
    </row>
    <row r="29" spans="1:8" ht="12.75">
      <c r="A29" s="88">
        <v>39933</v>
      </c>
      <c r="B29" s="84" t="s">
        <v>87</v>
      </c>
      <c r="C29" s="84" t="s">
        <v>76</v>
      </c>
      <c r="D29" s="84" t="s">
        <v>90</v>
      </c>
      <c r="E29" s="84" t="s">
        <v>158</v>
      </c>
      <c r="F29" s="84" t="s">
        <v>165</v>
      </c>
      <c r="G29" s="84">
        <v>33</v>
      </c>
      <c r="H29" s="12">
        <f>G29*42000</f>
        <v>1386000</v>
      </c>
    </row>
    <row r="30" spans="1:8" ht="12.75">
      <c r="A30" s="88">
        <v>39933</v>
      </c>
      <c r="B30" s="84" t="s">
        <v>87</v>
      </c>
      <c r="C30" s="84" t="s">
        <v>76</v>
      </c>
      <c r="D30" s="84" t="s">
        <v>90</v>
      </c>
      <c r="E30" s="84" t="s">
        <v>158</v>
      </c>
      <c r="F30" s="84" t="s">
        <v>165</v>
      </c>
      <c r="G30" s="84">
        <v>82</v>
      </c>
      <c r="H30" s="12">
        <f>G30*42000</f>
        <v>3444000</v>
      </c>
    </row>
    <row r="31" spans="1:8" ht="12.75">
      <c r="A31" s="88">
        <v>39933</v>
      </c>
      <c r="B31" s="84" t="s">
        <v>159</v>
      </c>
      <c r="C31" s="84" t="s">
        <v>76</v>
      </c>
      <c r="D31" s="84" t="s">
        <v>160</v>
      </c>
      <c r="E31" s="84" t="s">
        <v>161</v>
      </c>
      <c r="F31" s="84" t="s">
        <v>93</v>
      </c>
      <c r="G31" s="84">
        <v>19</v>
      </c>
      <c r="H31" s="12">
        <f>G31*42000</f>
        <v>798000</v>
      </c>
    </row>
    <row r="32" spans="7:8" ht="12.75">
      <c r="G32">
        <f>SUM(G28:G31)</f>
        <v>167</v>
      </c>
      <c r="H32" s="12">
        <f>SUM(H28:H31)</f>
        <v>7014000</v>
      </c>
    </row>
    <row r="33" spans="7:8" ht="12.75">
      <c r="G33" s="12" t="s">
        <v>52</v>
      </c>
      <c r="H33" t="s">
        <v>52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42"/>
  <sheetViews>
    <sheetView zoomScalePageLayoutView="0" workbookViewId="0" topLeftCell="A1">
      <selection activeCell="K34" sqref="K34"/>
    </sheetView>
  </sheetViews>
  <sheetFormatPr defaultColWidth="9.140625" defaultRowHeight="12.75"/>
  <cols>
    <col min="2" max="4" width="10.140625" style="0" bestFit="1" customWidth="1"/>
    <col min="5" max="5" width="12.57421875" style="0" customWidth="1"/>
    <col min="6" max="6" width="13.140625" style="0" customWidth="1"/>
    <col min="7" max="7" width="15.8515625" style="0" customWidth="1"/>
    <col min="8" max="8" width="15.57421875" style="0" customWidth="1"/>
    <col min="9" max="10" width="11.28125" style="0" customWidth="1"/>
    <col min="11" max="11" width="13.8515625" style="0" customWidth="1"/>
  </cols>
  <sheetData>
    <row r="1" spans="1:12" ht="12.75">
      <c r="A1" s="1" t="s">
        <v>163</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38</v>
      </c>
      <c r="B5" s="11" t="s">
        <v>16</v>
      </c>
      <c r="C5" s="35">
        <v>4951838</v>
      </c>
      <c r="D5" s="12">
        <f aca="true" t="shared" si="0" ref="D5:D11">C5*0.264172</f>
        <v>1308136.9481360002</v>
      </c>
      <c r="E5" s="35">
        <v>2320620</v>
      </c>
      <c r="F5" s="35">
        <v>2343120</v>
      </c>
      <c r="G5" s="34">
        <v>0</v>
      </c>
      <c r="H5" s="13">
        <f>F5+G5</f>
        <v>2343120</v>
      </c>
      <c r="I5" s="14">
        <f aca="true" t="shared" si="1" ref="I5:I11">E5/D5</f>
        <v>1.7739885745958894</v>
      </c>
      <c r="J5" s="14">
        <f>F5/D5</f>
        <v>1.7911886086076654</v>
      </c>
      <c r="K5" s="14">
        <f>H5/D5</f>
        <v>1.7911886086076654</v>
      </c>
      <c r="L5" s="15">
        <f aca="true" t="shared" si="2" ref="L5:L11">G5/E5</f>
        <v>0</v>
      </c>
    </row>
    <row r="6" spans="1:12" ht="25.5">
      <c r="A6" s="10" t="s">
        <v>38</v>
      </c>
      <c r="B6" s="11" t="s">
        <v>17</v>
      </c>
      <c r="C6" s="35">
        <v>6404362</v>
      </c>
      <c r="D6" s="12">
        <f t="shared" si="0"/>
        <v>1691853.1182640002</v>
      </c>
      <c r="E6" s="35">
        <v>3045336</v>
      </c>
      <c r="F6" s="35">
        <v>3294884</v>
      </c>
      <c r="G6" s="34">
        <v>0</v>
      </c>
      <c r="H6" s="13">
        <f>F6+G6</f>
        <v>3294884</v>
      </c>
      <c r="I6" s="14">
        <f t="shared" si="1"/>
        <v>1.8000002288170265</v>
      </c>
      <c r="J6" s="14">
        <f>F6/D6</f>
        <v>1.947500030842429</v>
      </c>
      <c r="K6" s="14">
        <f>H6/D6</f>
        <v>1.947500030842429</v>
      </c>
      <c r="L6" s="15">
        <f t="shared" si="2"/>
        <v>0</v>
      </c>
    </row>
    <row r="7" spans="1:12" ht="12.75">
      <c r="A7" s="10" t="s">
        <v>38</v>
      </c>
      <c r="B7" s="11" t="s">
        <v>18</v>
      </c>
      <c r="C7" s="59">
        <v>0</v>
      </c>
      <c r="D7" s="12">
        <f t="shared" si="0"/>
        <v>0</v>
      </c>
      <c r="E7" s="59">
        <v>0</v>
      </c>
      <c r="F7" s="59">
        <v>0</v>
      </c>
      <c r="G7" s="59">
        <v>0</v>
      </c>
      <c r="H7" s="13">
        <f>F7+G7</f>
        <v>0</v>
      </c>
      <c r="I7" s="14" t="e">
        <f t="shared" si="1"/>
        <v>#DIV/0!</v>
      </c>
      <c r="J7" s="14" t="e">
        <f>F7/D7</f>
        <v>#DIV/0!</v>
      </c>
      <c r="K7" s="14" t="e">
        <f>H7/D7</f>
        <v>#DIV/0!</v>
      </c>
      <c r="L7" s="15" t="e">
        <f t="shared" si="2"/>
        <v>#DIV/0!</v>
      </c>
    </row>
    <row r="8" spans="1:12" ht="25.5">
      <c r="A8" s="10" t="s">
        <v>38</v>
      </c>
      <c r="B8" s="11" t="s">
        <v>21</v>
      </c>
      <c r="C8" s="35">
        <v>8886370</v>
      </c>
      <c r="D8" s="12">
        <f t="shared" si="0"/>
        <v>2347530.13564</v>
      </c>
      <c r="E8" s="35">
        <v>4399077</v>
      </c>
      <c r="F8" s="35">
        <v>4790332</v>
      </c>
      <c r="G8" s="34">
        <v>0</v>
      </c>
      <c r="H8" s="13">
        <f>F8+G8</f>
        <v>4790332</v>
      </c>
      <c r="I8" s="14">
        <f t="shared" si="1"/>
        <v>1.8739171579583123</v>
      </c>
      <c r="J8" s="14">
        <f>F8/D8</f>
        <v>2.0405838149949997</v>
      </c>
      <c r="K8" s="14">
        <f>H8/D8</f>
        <v>2.0405838149949997</v>
      </c>
      <c r="L8" s="15">
        <f t="shared" si="2"/>
        <v>0</v>
      </c>
    </row>
    <row r="9" spans="1:12" ht="12.75">
      <c r="A9" s="10" t="s">
        <v>38</v>
      </c>
      <c r="B9" s="28" t="s">
        <v>20</v>
      </c>
      <c r="C9" s="35">
        <v>38706496</v>
      </c>
      <c r="D9" s="12">
        <f t="shared" si="0"/>
        <v>10225172.461312002</v>
      </c>
      <c r="E9" s="35">
        <v>18047857</v>
      </c>
      <c r="F9" s="35">
        <v>19568883</v>
      </c>
      <c r="G9" s="34">
        <v>0</v>
      </c>
      <c r="H9" s="13">
        <f>F9+G9</f>
        <v>19568883</v>
      </c>
      <c r="I9" s="14">
        <f>E9/D9</f>
        <v>1.7650418189312636</v>
      </c>
      <c r="J9" s="14">
        <f>F9/D9</f>
        <v>1.9137949089896424</v>
      </c>
      <c r="K9" s="14">
        <f>H9/D9</f>
        <v>1.9137949089896424</v>
      </c>
      <c r="L9" s="15">
        <f>G9/E9</f>
        <v>0</v>
      </c>
    </row>
    <row r="10" spans="1:12" ht="12.75">
      <c r="A10" s="10" t="s">
        <v>38</v>
      </c>
      <c r="B10" s="19" t="s">
        <v>23</v>
      </c>
      <c r="C10" s="20">
        <f>SUM(C5:C9)</f>
        <v>58949066</v>
      </c>
      <c r="D10" s="20">
        <f t="shared" si="0"/>
        <v>15572692.663352001</v>
      </c>
      <c r="E10" s="20">
        <f>SUM(E5:E9)</f>
        <v>27812890</v>
      </c>
      <c r="F10" s="27" t="s">
        <v>19</v>
      </c>
      <c r="G10" s="20">
        <f>SUM(G5:G9)</f>
        <v>0</v>
      </c>
      <c r="H10" s="27" t="s">
        <v>19</v>
      </c>
      <c r="I10" s="21">
        <f t="shared" si="1"/>
        <v>1.7860039109006156</v>
      </c>
      <c r="J10" s="16" t="s">
        <v>19</v>
      </c>
      <c r="K10" s="16" t="s">
        <v>19</v>
      </c>
      <c r="L10" s="22">
        <f t="shared" si="2"/>
        <v>0</v>
      </c>
    </row>
    <row r="11" spans="1:12" ht="12.75">
      <c r="A11" s="10" t="s">
        <v>38</v>
      </c>
      <c r="B11" s="23" t="s">
        <v>45</v>
      </c>
      <c r="C11" s="24">
        <f>SUM(C6:C9)</f>
        <v>53997228</v>
      </c>
      <c r="D11" s="20">
        <f t="shared" si="0"/>
        <v>14264555.715216001</v>
      </c>
      <c r="E11" s="24">
        <f>SUM(E6:E9)</f>
        <v>25492270</v>
      </c>
      <c r="F11" s="27" t="s">
        <v>19</v>
      </c>
      <c r="G11" s="24">
        <f>SUM(G6:G9)</f>
        <v>0</v>
      </c>
      <c r="H11" s="27" t="s">
        <v>19</v>
      </c>
      <c r="I11" s="25">
        <f t="shared" si="1"/>
        <v>1.7871057822577254</v>
      </c>
      <c r="J11" s="16" t="s">
        <v>19</v>
      </c>
      <c r="K11" s="16" t="s">
        <v>19</v>
      </c>
      <c r="L11" s="26">
        <f t="shared" si="2"/>
        <v>0</v>
      </c>
    </row>
    <row r="13" ht="12.75">
      <c r="A13" s="1" t="s">
        <v>24</v>
      </c>
    </row>
    <row r="14" ht="12.75">
      <c r="A14" s="1" t="s">
        <v>39</v>
      </c>
    </row>
    <row r="15" ht="12.75">
      <c r="A15" s="1" t="s">
        <v>188</v>
      </c>
    </row>
    <row r="20" ht="12.75">
      <c r="A20" t="s">
        <v>34</v>
      </c>
    </row>
    <row r="21" spans="1:6" ht="12.75">
      <c r="A21" s="85" t="s">
        <v>26</v>
      </c>
      <c r="B21" s="85" t="s">
        <v>27</v>
      </c>
      <c r="C21" s="85" t="s">
        <v>28</v>
      </c>
      <c r="D21" s="85" t="s">
        <v>53</v>
      </c>
      <c r="E21" s="85" t="s">
        <v>29</v>
      </c>
      <c r="F21" s="85" t="s">
        <v>25</v>
      </c>
    </row>
    <row r="22" spans="1:6" ht="12.75">
      <c r="A22" s="86" t="s">
        <v>16</v>
      </c>
      <c r="B22" s="35">
        <v>4951838</v>
      </c>
      <c r="C22" s="35">
        <v>2320620</v>
      </c>
      <c r="D22" s="35">
        <v>2343120</v>
      </c>
      <c r="E22" s="34">
        <v>0</v>
      </c>
      <c r="F22" s="86" t="s">
        <v>38</v>
      </c>
    </row>
    <row r="23" spans="1:6" ht="12.75">
      <c r="A23" s="86" t="s">
        <v>20</v>
      </c>
      <c r="B23" s="35">
        <v>38706496</v>
      </c>
      <c r="C23" s="35">
        <v>18047857</v>
      </c>
      <c r="D23" s="35">
        <v>19568883</v>
      </c>
      <c r="E23" s="34">
        <v>0</v>
      </c>
      <c r="F23" s="86" t="s">
        <v>38</v>
      </c>
    </row>
    <row r="24" spans="1:6" ht="25.5">
      <c r="A24" s="86" t="s">
        <v>17</v>
      </c>
      <c r="B24" s="35">
        <v>6404362</v>
      </c>
      <c r="C24" s="35">
        <v>3045336</v>
      </c>
      <c r="D24" s="35">
        <v>3294884</v>
      </c>
      <c r="E24" s="34">
        <v>0</v>
      </c>
      <c r="F24" s="86" t="s">
        <v>38</v>
      </c>
    </row>
    <row r="25" spans="1:6" ht="25.5">
      <c r="A25" s="86" t="s">
        <v>21</v>
      </c>
      <c r="B25" s="35">
        <v>8886370</v>
      </c>
      <c r="C25" s="35">
        <v>4399077</v>
      </c>
      <c r="D25" s="35">
        <v>4790332</v>
      </c>
      <c r="E25" s="34">
        <v>0</v>
      </c>
      <c r="F25" s="86" t="s">
        <v>38</v>
      </c>
    </row>
    <row r="27" ht="12.75">
      <c r="A27" s="101" t="s">
        <v>51</v>
      </c>
    </row>
    <row r="28" spans="1:7" ht="12.75">
      <c r="A28" s="83" t="s">
        <v>68</v>
      </c>
      <c r="B28" s="84" t="s">
        <v>69</v>
      </c>
      <c r="C28" s="84" t="s">
        <v>70</v>
      </c>
      <c r="D28" s="84" t="s">
        <v>71</v>
      </c>
      <c r="E28" s="84" t="s">
        <v>156</v>
      </c>
      <c r="F28" s="84" t="s">
        <v>72</v>
      </c>
      <c r="G28" s="84" t="s">
        <v>73</v>
      </c>
    </row>
    <row r="29" spans="1:8" ht="12.75">
      <c r="A29" s="83"/>
      <c r="B29" s="84"/>
      <c r="C29" s="84"/>
      <c r="D29" s="84"/>
      <c r="E29" s="84"/>
      <c r="F29" s="84"/>
      <c r="G29" s="84" t="s">
        <v>204</v>
      </c>
      <c r="H29" t="s">
        <v>12</v>
      </c>
    </row>
    <row r="30" spans="1:11" ht="12.75">
      <c r="A30" s="83">
        <v>39964</v>
      </c>
      <c r="B30" s="84" t="s">
        <v>202</v>
      </c>
      <c r="C30" s="84" t="s">
        <v>76</v>
      </c>
      <c r="D30" s="84" t="s">
        <v>160</v>
      </c>
      <c r="E30" s="84" t="s">
        <v>161</v>
      </c>
      <c r="F30" s="84" t="s">
        <v>93</v>
      </c>
      <c r="G30" s="84">
        <v>20</v>
      </c>
      <c r="H30" s="12">
        <f>G30*42000</f>
        <v>840000</v>
      </c>
      <c r="J30" t="s">
        <v>205</v>
      </c>
      <c r="K30" s="12">
        <f>H30+H38+H39</f>
        <v>1638000</v>
      </c>
    </row>
    <row r="31" spans="1:11" ht="12.75">
      <c r="A31" s="83">
        <v>39964</v>
      </c>
      <c r="B31" s="84" t="s">
        <v>203</v>
      </c>
      <c r="C31" s="84" t="s">
        <v>76</v>
      </c>
      <c r="D31" s="84" t="s">
        <v>81</v>
      </c>
      <c r="E31" s="84" t="s">
        <v>157</v>
      </c>
      <c r="F31" s="84" t="s">
        <v>165</v>
      </c>
      <c r="G31" s="84">
        <v>79</v>
      </c>
      <c r="H31" s="12">
        <f aca="true" t="shared" si="3" ref="H31:H41">G31*42000</f>
        <v>3318000</v>
      </c>
      <c r="J31" t="s">
        <v>206</v>
      </c>
      <c r="K31" s="12">
        <f>H31+H32+H34+H35+H41</f>
        <v>12264000</v>
      </c>
    </row>
    <row r="32" spans="1:11" ht="12.75">
      <c r="A32" s="83">
        <v>39964</v>
      </c>
      <c r="B32" s="84" t="s">
        <v>87</v>
      </c>
      <c r="C32" s="84" t="s">
        <v>76</v>
      </c>
      <c r="D32" s="84" t="s">
        <v>164</v>
      </c>
      <c r="E32" s="84" t="s">
        <v>158</v>
      </c>
      <c r="F32" s="84" t="s">
        <v>165</v>
      </c>
      <c r="G32" s="84">
        <v>32</v>
      </c>
      <c r="H32" s="12">
        <f t="shared" si="3"/>
        <v>1344000</v>
      </c>
      <c r="J32" t="s">
        <v>207</v>
      </c>
      <c r="K32" s="12">
        <f>H33+H36+H37</f>
        <v>5586000</v>
      </c>
    </row>
    <row r="33" spans="1:11" ht="12.75">
      <c r="A33" s="83">
        <v>39964</v>
      </c>
      <c r="B33" s="84" t="s">
        <v>87</v>
      </c>
      <c r="C33" s="84" t="s">
        <v>76</v>
      </c>
      <c r="D33" s="84" t="s">
        <v>164</v>
      </c>
      <c r="E33" s="84" t="s">
        <v>158</v>
      </c>
      <c r="F33" s="84" t="s">
        <v>88</v>
      </c>
      <c r="G33" s="84">
        <v>32</v>
      </c>
      <c r="H33" s="12">
        <f t="shared" si="3"/>
        <v>1344000</v>
      </c>
      <c r="J33" t="s">
        <v>208</v>
      </c>
      <c r="K33" s="12">
        <f>H40</f>
        <v>1680000</v>
      </c>
    </row>
    <row r="34" spans="1:8" ht="12.75">
      <c r="A34" s="83">
        <v>39964</v>
      </c>
      <c r="B34" s="84" t="s">
        <v>87</v>
      </c>
      <c r="C34" s="84" t="s">
        <v>76</v>
      </c>
      <c r="D34" s="84" t="s">
        <v>90</v>
      </c>
      <c r="E34" s="84" t="s">
        <v>158</v>
      </c>
      <c r="F34" s="84" t="s">
        <v>165</v>
      </c>
      <c r="G34" s="84">
        <v>31</v>
      </c>
      <c r="H34" s="12">
        <f t="shared" si="3"/>
        <v>1302000</v>
      </c>
    </row>
    <row r="35" spans="1:8" ht="12.75">
      <c r="A35" s="83">
        <v>39964</v>
      </c>
      <c r="B35" s="84" t="s">
        <v>87</v>
      </c>
      <c r="C35" s="84" t="s">
        <v>76</v>
      </c>
      <c r="D35" s="84" t="s">
        <v>90</v>
      </c>
      <c r="E35" s="84" t="s">
        <v>158</v>
      </c>
      <c r="F35" s="84" t="s">
        <v>165</v>
      </c>
      <c r="G35" s="84">
        <v>55</v>
      </c>
      <c r="H35" s="12">
        <f t="shared" si="3"/>
        <v>2310000</v>
      </c>
    </row>
    <row r="36" spans="1:8" ht="12.75">
      <c r="A36" s="83">
        <v>39964</v>
      </c>
      <c r="B36" s="84" t="s">
        <v>87</v>
      </c>
      <c r="C36" s="84" t="s">
        <v>76</v>
      </c>
      <c r="D36" s="84" t="s">
        <v>90</v>
      </c>
      <c r="E36" s="84" t="s">
        <v>158</v>
      </c>
      <c r="F36" s="84" t="s">
        <v>88</v>
      </c>
      <c r="G36" s="84">
        <v>38</v>
      </c>
      <c r="H36" s="12">
        <f t="shared" si="3"/>
        <v>1596000</v>
      </c>
    </row>
    <row r="37" spans="1:8" ht="12.75">
      <c r="A37" s="83">
        <v>39964</v>
      </c>
      <c r="B37" s="84" t="s">
        <v>87</v>
      </c>
      <c r="C37" s="84" t="s">
        <v>76</v>
      </c>
      <c r="D37" s="84" t="s">
        <v>90</v>
      </c>
      <c r="E37" s="84" t="s">
        <v>158</v>
      </c>
      <c r="F37" s="84" t="s">
        <v>88</v>
      </c>
      <c r="G37" s="84">
        <v>63</v>
      </c>
      <c r="H37" s="12">
        <f t="shared" si="3"/>
        <v>2646000</v>
      </c>
    </row>
    <row r="38" spans="1:8" ht="12.75">
      <c r="A38" s="83">
        <v>39964</v>
      </c>
      <c r="B38" s="84" t="s">
        <v>159</v>
      </c>
      <c r="C38" s="84" t="s">
        <v>76</v>
      </c>
      <c r="D38" s="84" t="s">
        <v>160</v>
      </c>
      <c r="E38" s="84" t="s">
        <v>161</v>
      </c>
      <c r="F38" s="84" t="s">
        <v>93</v>
      </c>
      <c r="G38" s="84">
        <v>9</v>
      </c>
      <c r="H38" s="12">
        <f t="shared" si="3"/>
        <v>378000</v>
      </c>
    </row>
    <row r="39" spans="1:8" ht="12.75">
      <c r="A39" s="83">
        <v>39964</v>
      </c>
      <c r="B39" s="84" t="s">
        <v>159</v>
      </c>
      <c r="C39" s="84" t="s">
        <v>76</v>
      </c>
      <c r="D39" s="84" t="s">
        <v>160</v>
      </c>
      <c r="E39" s="84" t="s">
        <v>161</v>
      </c>
      <c r="F39" s="84" t="s">
        <v>93</v>
      </c>
      <c r="G39" s="84">
        <v>10</v>
      </c>
      <c r="H39" s="12">
        <f t="shared" si="3"/>
        <v>420000</v>
      </c>
    </row>
    <row r="40" spans="1:8" ht="12.75">
      <c r="A40" s="83">
        <v>39964</v>
      </c>
      <c r="B40" s="84" t="s">
        <v>89</v>
      </c>
      <c r="C40" s="84" t="s">
        <v>76</v>
      </c>
      <c r="D40" s="84" t="s">
        <v>90</v>
      </c>
      <c r="E40" s="84" t="s">
        <v>158</v>
      </c>
      <c r="F40" s="84" t="s">
        <v>78</v>
      </c>
      <c r="G40" s="84">
        <v>40</v>
      </c>
      <c r="H40" s="12">
        <f t="shared" si="3"/>
        <v>1680000</v>
      </c>
    </row>
    <row r="41" spans="1:8" ht="12.75">
      <c r="A41" s="83">
        <v>39964</v>
      </c>
      <c r="B41" s="84" t="s">
        <v>89</v>
      </c>
      <c r="C41" s="84" t="s">
        <v>76</v>
      </c>
      <c r="D41" s="84" t="s">
        <v>90</v>
      </c>
      <c r="E41" s="84" t="s">
        <v>158</v>
      </c>
      <c r="F41" s="84" t="s">
        <v>165</v>
      </c>
      <c r="G41" s="84">
        <v>95</v>
      </c>
      <c r="H41" s="12">
        <f t="shared" si="3"/>
        <v>3990000</v>
      </c>
    </row>
    <row r="42" ht="12.75">
      <c r="H42" s="12">
        <f>SUM(H30:H41)</f>
        <v>21168000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A1" sqref="A1"/>
    </sheetView>
  </sheetViews>
  <sheetFormatPr defaultColWidth="9.140625" defaultRowHeight="12.75"/>
  <cols>
    <col min="2" max="2" width="10.140625" style="0" bestFit="1" customWidth="1"/>
    <col min="3" max="3" width="11.28125" style="0" bestFit="1" customWidth="1"/>
    <col min="4" max="5" width="10.28125" style="0" bestFit="1" customWidth="1"/>
    <col min="6" max="6" width="10.140625" style="0" bestFit="1" customWidth="1"/>
    <col min="7" max="7" width="9.28125" style="0" bestFit="1" customWidth="1"/>
    <col min="8" max="8" width="10.140625" style="0" bestFit="1" customWidth="1"/>
    <col min="9" max="12" width="9.28125" style="0" bestFit="1" customWidth="1"/>
  </cols>
  <sheetData>
    <row r="1" spans="1:12" ht="12.75">
      <c r="A1" s="1" t="s">
        <v>201</v>
      </c>
      <c r="B1" s="1"/>
      <c r="C1" s="1"/>
      <c r="D1" s="1"/>
      <c r="E1" s="1"/>
      <c r="F1" s="1"/>
      <c r="G1" s="1"/>
      <c r="H1" s="1"/>
      <c r="I1" s="1"/>
      <c r="J1" s="1"/>
      <c r="K1" s="1"/>
      <c r="L1" s="1"/>
    </row>
    <row r="2" spans="1:12" ht="12.75">
      <c r="A2" s="2"/>
      <c r="B2" s="2"/>
      <c r="C2" s="2"/>
      <c r="D2" s="2"/>
      <c r="E2" s="2"/>
      <c r="F2" s="2"/>
      <c r="G2" s="2"/>
      <c r="H2" s="2"/>
      <c r="I2" s="2"/>
      <c r="J2" s="2"/>
      <c r="K2" s="2"/>
      <c r="L2" s="2"/>
    </row>
    <row r="3" spans="1:12" ht="12.75">
      <c r="A3" s="3" t="s">
        <v>0</v>
      </c>
      <c r="B3" s="3" t="s">
        <v>1</v>
      </c>
      <c r="C3" s="4" t="s">
        <v>2</v>
      </c>
      <c r="D3" s="4" t="s">
        <v>2</v>
      </c>
      <c r="E3" s="4" t="s">
        <v>3</v>
      </c>
      <c r="F3" s="4" t="s">
        <v>4</v>
      </c>
      <c r="G3" s="5" t="s">
        <v>5</v>
      </c>
      <c r="H3" s="6" t="s">
        <v>6</v>
      </c>
      <c r="I3" s="7" t="s">
        <v>7</v>
      </c>
      <c r="J3" s="4" t="s">
        <v>8</v>
      </c>
      <c r="K3" s="7" t="s">
        <v>9</v>
      </c>
      <c r="L3" s="4" t="s">
        <v>10</v>
      </c>
    </row>
    <row r="4" spans="1:12" ht="12.75">
      <c r="A4" s="8"/>
      <c r="B4" s="8"/>
      <c r="C4" s="8" t="s">
        <v>11</v>
      </c>
      <c r="D4" s="8" t="s">
        <v>12</v>
      </c>
      <c r="E4" s="8" t="s">
        <v>13</v>
      </c>
      <c r="F4" s="8" t="s">
        <v>13</v>
      </c>
      <c r="G4" s="9" t="s">
        <v>13</v>
      </c>
      <c r="H4" s="9" t="s">
        <v>13</v>
      </c>
      <c r="I4" s="8" t="s">
        <v>14</v>
      </c>
      <c r="J4" s="8" t="s">
        <v>14</v>
      </c>
      <c r="K4" s="8" t="s">
        <v>14</v>
      </c>
      <c r="L4" s="8" t="s">
        <v>15</v>
      </c>
    </row>
    <row r="5" spans="1:12" ht="12.75">
      <c r="A5" s="10" t="s">
        <v>40</v>
      </c>
      <c r="B5" s="11" t="s">
        <v>16</v>
      </c>
      <c r="C5" s="100">
        <v>6574017</v>
      </c>
      <c r="D5" s="12">
        <f aca="true" t="shared" si="0" ref="D5:D12">C5*0.264172</f>
        <v>1736671.2189240002</v>
      </c>
      <c r="E5" s="100">
        <v>2930309</v>
      </c>
      <c r="F5" s="100">
        <v>2957109</v>
      </c>
      <c r="G5" s="100">
        <v>0</v>
      </c>
      <c r="H5" s="13">
        <f aca="true" t="shared" si="1" ref="H5:H10">F5+G5</f>
        <v>2957109</v>
      </c>
      <c r="I5" s="14">
        <f aca="true" t="shared" si="2" ref="I5:I12">E5/D5</f>
        <v>1.687313619336393</v>
      </c>
      <c r="J5" s="14">
        <f aca="true" t="shared" si="3" ref="J5:J10">F5/D5</f>
        <v>1.7027454406897777</v>
      </c>
      <c r="K5" s="14">
        <f aca="true" t="shared" si="4" ref="K5:K10">H5/D5</f>
        <v>1.7027454406897777</v>
      </c>
      <c r="L5" s="15">
        <f aca="true" t="shared" si="5" ref="L5:L12">G5/E5</f>
        <v>0</v>
      </c>
    </row>
    <row r="6" spans="1:12" ht="25.5">
      <c r="A6" s="10" t="s">
        <v>40</v>
      </c>
      <c r="B6" s="11" t="s">
        <v>17</v>
      </c>
      <c r="C6" s="100">
        <v>15224505</v>
      </c>
      <c r="D6" s="12">
        <f t="shared" si="0"/>
        <v>4021887.9348600004</v>
      </c>
      <c r="E6" s="100">
        <v>7234251</v>
      </c>
      <c r="F6" s="100">
        <v>7763166</v>
      </c>
      <c r="G6" s="100">
        <v>0</v>
      </c>
      <c r="H6" s="13">
        <f t="shared" si="1"/>
        <v>7763166</v>
      </c>
      <c r="I6" s="14">
        <f t="shared" si="2"/>
        <v>1.7987201824537709</v>
      </c>
      <c r="J6" s="14">
        <f t="shared" si="3"/>
        <v>1.9302293166132765</v>
      </c>
      <c r="K6" s="14">
        <f t="shared" si="4"/>
        <v>1.9302293166132765</v>
      </c>
      <c r="L6" s="15">
        <f t="shared" si="5"/>
        <v>0</v>
      </c>
    </row>
    <row r="7" spans="1:12" ht="12.75">
      <c r="A7" s="10" t="s">
        <v>40</v>
      </c>
      <c r="B7" s="11" t="s">
        <v>18</v>
      </c>
      <c r="C7" s="59">
        <v>0</v>
      </c>
      <c r="D7" s="12">
        <f t="shared" si="0"/>
        <v>0</v>
      </c>
      <c r="E7" s="59">
        <v>0</v>
      </c>
      <c r="F7" s="59">
        <v>0</v>
      </c>
      <c r="G7" s="59">
        <v>0</v>
      </c>
      <c r="H7" s="13">
        <f t="shared" si="1"/>
        <v>0</v>
      </c>
      <c r="I7" s="14" t="e">
        <f t="shared" si="2"/>
        <v>#DIV/0!</v>
      </c>
      <c r="J7" s="14" t="e">
        <f t="shared" si="3"/>
        <v>#DIV/0!</v>
      </c>
      <c r="K7" s="14" t="e">
        <f t="shared" si="4"/>
        <v>#DIV/0!</v>
      </c>
      <c r="L7" s="15" t="e">
        <f t="shared" si="5"/>
        <v>#DIV/0!</v>
      </c>
    </row>
    <row r="8" spans="1:12" ht="25.5">
      <c r="A8" s="10" t="s">
        <v>40</v>
      </c>
      <c r="B8" s="11" t="s">
        <v>21</v>
      </c>
      <c r="C8" s="100">
        <v>29192954</v>
      </c>
      <c r="D8" s="12">
        <f t="shared" si="0"/>
        <v>7711961.044088</v>
      </c>
      <c r="E8" s="100">
        <v>15401088</v>
      </c>
      <c r="F8" s="100">
        <v>16544156</v>
      </c>
      <c r="G8" s="100">
        <v>0</v>
      </c>
      <c r="H8" s="13">
        <f t="shared" si="1"/>
        <v>16544156</v>
      </c>
      <c r="I8" s="14">
        <f t="shared" si="2"/>
        <v>1.9970391333610917</v>
      </c>
      <c r="J8" s="14">
        <f t="shared" si="3"/>
        <v>2.145259280411274</v>
      </c>
      <c r="K8" s="14">
        <f t="shared" si="4"/>
        <v>2.145259280411274</v>
      </c>
      <c r="L8" s="15">
        <f t="shared" si="5"/>
        <v>0</v>
      </c>
    </row>
    <row r="9" spans="1:12" ht="12.75">
      <c r="A9" s="10" t="s">
        <v>40</v>
      </c>
      <c r="B9" s="28" t="s">
        <v>20</v>
      </c>
      <c r="C9" s="100">
        <v>51942171</v>
      </c>
      <c r="D9" s="12">
        <f t="shared" si="0"/>
        <v>13721667.197412001</v>
      </c>
      <c r="E9" s="100">
        <v>24772501</v>
      </c>
      <c r="F9" s="100">
        <v>26236308</v>
      </c>
      <c r="G9" s="100">
        <v>0</v>
      </c>
      <c r="H9" s="13">
        <f t="shared" si="1"/>
        <v>26236308</v>
      </c>
      <c r="I9" s="14">
        <f>E9/D9</f>
        <v>1.8053564952130787</v>
      </c>
      <c r="J9" s="14">
        <f t="shared" si="3"/>
        <v>1.9120350043869556</v>
      </c>
      <c r="K9" s="14">
        <f t="shared" si="4"/>
        <v>1.9120350043869556</v>
      </c>
      <c r="L9" s="15">
        <f>G9/E9</f>
        <v>0</v>
      </c>
    </row>
    <row r="10" spans="1:12" ht="12.75">
      <c r="A10" s="10" t="s">
        <v>40</v>
      </c>
      <c r="B10" s="11" t="s">
        <v>36</v>
      </c>
      <c r="C10" s="100">
        <v>70931</v>
      </c>
      <c r="D10" s="12">
        <f t="shared" si="0"/>
        <v>18737.984132</v>
      </c>
      <c r="E10" s="100">
        <v>34802</v>
      </c>
      <c r="F10" s="100">
        <v>49652</v>
      </c>
      <c r="G10" s="100">
        <v>10992</v>
      </c>
      <c r="H10" s="13">
        <f t="shared" si="1"/>
        <v>60644</v>
      </c>
      <c r="I10" s="14">
        <f>E10/D10</f>
        <v>1.8572969085061022</v>
      </c>
      <c r="J10" s="14">
        <f t="shared" si="3"/>
        <v>2.649804784240704</v>
      </c>
      <c r="K10" s="14">
        <f t="shared" si="4"/>
        <v>3.236420714885468</v>
      </c>
      <c r="L10" s="15">
        <f>G10/E10</f>
        <v>0.3158439170162634</v>
      </c>
    </row>
    <row r="11" spans="1:12" ht="12.75">
      <c r="A11" s="10" t="s">
        <v>40</v>
      </c>
      <c r="B11" s="19" t="s">
        <v>23</v>
      </c>
      <c r="C11" s="20">
        <f>SUM(C5:C10)</f>
        <v>103004578</v>
      </c>
      <c r="D11" s="20">
        <f t="shared" si="0"/>
        <v>27210925.379416</v>
      </c>
      <c r="E11" s="20">
        <f>SUM(E5:E10)</f>
        <v>50372951</v>
      </c>
      <c r="F11" s="27" t="s">
        <v>19</v>
      </c>
      <c r="G11" s="20">
        <f>SUM(G5:G10)</f>
        <v>10992</v>
      </c>
      <c r="H11" s="27" t="s">
        <v>19</v>
      </c>
      <c r="I11" s="21">
        <f t="shared" si="2"/>
        <v>1.8512031582029609</v>
      </c>
      <c r="J11" s="16" t="s">
        <v>19</v>
      </c>
      <c r="K11" s="16" t="s">
        <v>19</v>
      </c>
      <c r="L11" s="22">
        <f t="shared" si="5"/>
        <v>0.00021821234971919752</v>
      </c>
    </row>
    <row r="12" spans="1:12" ht="12.75">
      <c r="A12" s="10" t="s">
        <v>40</v>
      </c>
      <c r="B12" s="23" t="s">
        <v>45</v>
      </c>
      <c r="C12" s="24">
        <f>SUM(C6:C9)</f>
        <v>96359630</v>
      </c>
      <c r="D12" s="20">
        <f t="shared" si="0"/>
        <v>25455516.17636</v>
      </c>
      <c r="E12" s="24">
        <f>SUM(E6:E9)</f>
        <v>47407840</v>
      </c>
      <c r="F12" s="27" t="s">
        <v>19</v>
      </c>
      <c r="G12" s="24">
        <f>SUM(G6:G9)</f>
        <v>0</v>
      </c>
      <c r="H12" s="27" t="s">
        <v>19</v>
      </c>
      <c r="I12" s="25">
        <f t="shared" si="2"/>
        <v>1.86237983435695</v>
      </c>
      <c r="J12" s="16" t="s">
        <v>19</v>
      </c>
      <c r="K12" s="16" t="s">
        <v>19</v>
      </c>
      <c r="L12" s="26">
        <f t="shared" si="5"/>
        <v>0</v>
      </c>
    </row>
    <row r="14" ht="12.75">
      <c r="A14" s="1" t="s">
        <v>24</v>
      </c>
    </row>
    <row r="15" ht="12.75">
      <c r="A15" s="1" t="s">
        <v>210</v>
      </c>
    </row>
    <row r="20" ht="12.75">
      <c r="A20" t="s">
        <v>34</v>
      </c>
    </row>
    <row r="21" spans="1:6" ht="12.75">
      <c r="A21" s="103" t="s">
        <v>26</v>
      </c>
      <c r="B21" s="103" t="s">
        <v>27</v>
      </c>
      <c r="C21" s="103" t="s">
        <v>28</v>
      </c>
      <c r="D21" s="103" t="s">
        <v>53</v>
      </c>
      <c r="E21" s="103" t="s">
        <v>29</v>
      </c>
      <c r="F21" s="103" t="s">
        <v>25</v>
      </c>
    </row>
    <row r="22" spans="1:6" ht="12.75">
      <c r="A22" s="104" t="s">
        <v>36</v>
      </c>
      <c r="B22" s="41">
        <v>70931</v>
      </c>
      <c r="C22" s="41">
        <v>34802</v>
      </c>
      <c r="D22" s="41">
        <v>49652</v>
      </c>
      <c r="E22" s="41">
        <v>10992</v>
      </c>
      <c r="F22" s="104" t="s">
        <v>40</v>
      </c>
    </row>
    <row r="23" spans="1:6" ht="12.75">
      <c r="A23" s="104" t="s">
        <v>16</v>
      </c>
      <c r="B23" s="41">
        <v>6574017</v>
      </c>
      <c r="C23" s="41">
        <v>2930309</v>
      </c>
      <c r="D23" s="41">
        <v>2957109</v>
      </c>
      <c r="E23" s="41">
        <v>0</v>
      </c>
      <c r="F23" s="104" t="s">
        <v>40</v>
      </c>
    </row>
    <row r="24" spans="1:6" ht="12.75">
      <c r="A24" s="104" t="s">
        <v>20</v>
      </c>
      <c r="B24" s="41">
        <v>51942171</v>
      </c>
      <c r="C24" s="41">
        <v>24772501</v>
      </c>
      <c r="D24" s="41">
        <v>26236308</v>
      </c>
      <c r="E24" s="41">
        <v>0</v>
      </c>
      <c r="F24" s="104" t="s">
        <v>40</v>
      </c>
    </row>
    <row r="25" spans="1:6" ht="25.5">
      <c r="A25" s="104" t="s">
        <v>17</v>
      </c>
      <c r="B25" s="41">
        <v>15224505</v>
      </c>
      <c r="C25" s="41">
        <v>7234251</v>
      </c>
      <c r="D25" s="41">
        <v>7763166</v>
      </c>
      <c r="E25" s="41">
        <v>0</v>
      </c>
      <c r="F25" s="104" t="s">
        <v>40</v>
      </c>
    </row>
    <row r="26" spans="1:6" ht="25.5">
      <c r="A26" s="104" t="s">
        <v>21</v>
      </c>
      <c r="B26" s="41">
        <v>29192954</v>
      </c>
      <c r="C26" s="41">
        <v>15401088</v>
      </c>
      <c r="D26" s="41">
        <v>16544156</v>
      </c>
      <c r="E26" s="41">
        <v>0</v>
      </c>
      <c r="F26" s="104" t="s">
        <v>40</v>
      </c>
    </row>
    <row r="28" ht="12.75">
      <c r="A28" s="102" t="s">
        <v>51</v>
      </c>
    </row>
    <row r="29" ht="38.25">
      <c r="A29" s="102" t="s">
        <v>209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00"/>
  <sheetViews>
    <sheetView zoomScale="85" zoomScaleNormal="85" zoomScalePageLayoutView="0" workbookViewId="0" topLeftCell="A1">
      <selection activeCell="A1" sqref="A1"/>
    </sheetView>
  </sheetViews>
  <sheetFormatPr defaultColWidth="9.140625" defaultRowHeight="12.75"/>
  <cols>
    <col min="1" max="1" width="18.421875" style="0" customWidth="1"/>
    <col min="2" max="7" width="16.00390625" style="0" customWidth="1"/>
    <col min="8" max="8" width="19.28125" style="0" customWidth="1"/>
    <col min="9" max="9" width="18.28125" style="0" customWidth="1"/>
    <col min="10" max="10" width="21.140625" style="0" customWidth="1"/>
    <col min="11" max="11" width="13.28125" style="0" customWidth="1"/>
  </cols>
  <sheetData>
    <row r="1" ht="12.75">
      <c r="A1" t="s">
        <v>189</v>
      </c>
    </row>
    <row r="3" spans="1:12" ht="12.75">
      <c r="A3" s="29" t="s">
        <v>26</v>
      </c>
      <c r="B3" s="29" t="s">
        <v>25</v>
      </c>
      <c r="C3" s="29" t="s">
        <v>2</v>
      </c>
      <c r="D3" s="29" t="s">
        <v>2</v>
      </c>
      <c r="E3" s="29" t="s">
        <v>3</v>
      </c>
      <c r="F3" s="29" t="s">
        <v>37</v>
      </c>
      <c r="G3" s="29" t="s">
        <v>5</v>
      </c>
      <c r="H3" s="6" t="s">
        <v>6</v>
      </c>
      <c r="I3" s="7" t="s">
        <v>7</v>
      </c>
      <c r="J3" s="4" t="s">
        <v>8</v>
      </c>
      <c r="K3" s="7" t="s">
        <v>9</v>
      </c>
      <c r="L3" s="4" t="s">
        <v>10</v>
      </c>
    </row>
    <row r="4" spans="1:12" ht="12.75">
      <c r="A4" s="32"/>
      <c r="B4" s="32"/>
      <c r="C4" s="32" t="s">
        <v>11</v>
      </c>
      <c r="D4" s="32" t="s">
        <v>12</v>
      </c>
      <c r="E4" s="32" t="s">
        <v>13</v>
      </c>
      <c r="F4" s="32" t="s">
        <v>13</v>
      </c>
      <c r="G4" s="32" t="s">
        <v>13</v>
      </c>
      <c r="H4" s="9" t="s">
        <v>13</v>
      </c>
      <c r="I4" s="8" t="s">
        <v>14</v>
      </c>
      <c r="J4" s="8" t="s">
        <v>14</v>
      </c>
      <c r="K4" s="8" t="s">
        <v>14</v>
      </c>
      <c r="L4" s="8" t="s">
        <v>15</v>
      </c>
    </row>
    <row r="5" spans="1:12" ht="12.75">
      <c r="A5" s="30" t="s">
        <v>16</v>
      </c>
      <c r="B5" s="30" t="s">
        <v>30</v>
      </c>
      <c r="C5" s="59">
        <v>1597997</v>
      </c>
      <c r="D5" s="12">
        <f aca="true" t="shared" si="0" ref="D5:D10">C5*0.264172</f>
        <v>422146.06348400004</v>
      </c>
      <c r="E5" s="59">
        <v>810430</v>
      </c>
      <c r="F5" s="59">
        <v>822680</v>
      </c>
      <c r="G5" s="59">
        <v>0</v>
      </c>
      <c r="H5" s="13">
        <f aca="true" t="shared" si="1" ref="H5:H10">F5+G5</f>
        <v>822680</v>
      </c>
      <c r="I5" s="14">
        <f aca="true" t="shared" si="2" ref="I5:I10">E5/D5</f>
        <v>1.9197857568810812</v>
      </c>
      <c r="J5" s="14">
        <f aca="true" t="shared" si="3" ref="J5:J10">F5/D5</f>
        <v>1.948804148996123</v>
      </c>
      <c r="K5" s="14">
        <f aca="true" t="shared" si="4" ref="K5:K10">H5/D5</f>
        <v>1.948804148996123</v>
      </c>
      <c r="L5" s="15">
        <f aca="true" t="shared" si="5" ref="L5:L10">G5/E5</f>
        <v>0</v>
      </c>
    </row>
    <row r="6" spans="1:12" ht="12.75">
      <c r="A6" s="30" t="s">
        <v>16</v>
      </c>
      <c r="B6" s="30" t="s">
        <v>32</v>
      </c>
      <c r="C6" s="68">
        <v>1670703</v>
      </c>
      <c r="D6" s="12">
        <f t="shared" si="0"/>
        <v>441352.95291600004</v>
      </c>
      <c r="E6" s="68">
        <v>740645</v>
      </c>
      <c r="F6" s="68">
        <v>753795</v>
      </c>
      <c r="G6" s="68">
        <v>0</v>
      </c>
      <c r="H6" s="13">
        <f t="shared" si="1"/>
        <v>753795</v>
      </c>
      <c r="I6" s="14">
        <f t="shared" si="2"/>
        <v>1.6781240390634984</v>
      </c>
      <c r="J6" s="14">
        <f t="shared" si="3"/>
        <v>1.707918787038149</v>
      </c>
      <c r="K6" s="14">
        <f t="shared" si="4"/>
        <v>1.707918787038149</v>
      </c>
      <c r="L6" s="15">
        <f t="shared" si="5"/>
        <v>0</v>
      </c>
    </row>
    <row r="7" spans="1:12" ht="12.75">
      <c r="A7" s="30" t="s">
        <v>16</v>
      </c>
      <c r="B7" s="30" t="s">
        <v>33</v>
      </c>
      <c r="C7" s="73">
        <v>3427595</v>
      </c>
      <c r="D7" s="12">
        <f t="shared" si="0"/>
        <v>905474.6263400001</v>
      </c>
      <c r="E7" s="73">
        <v>1853923</v>
      </c>
      <c r="F7" s="73">
        <v>1877363</v>
      </c>
      <c r="G7" s="72">
        <v>0</v>
      </c>
      <c r="H7" s="13">
        <f t="shared" si="1"/>
        <v>1877363</v>
      </c>
      <c r="I7" s="14">
        <f t="shared" si="2"/>
        <v>2.047459913364666</v>
      </c>
      <c r="J7" s="14">
        <f t="shared" si="3"/>
        <v>2.073346889452275</v>
      </c>
      <c r="K7" s="14">
        <f t="shared" si="4"/>
        <v>2.073346889452275</v>
      </c>
      <c r="L7" s="15">
        <f t="shared" si="5"/>
        <v>0</v>
      </c>
    </row>
    <row r="8" spans="1:12" ht="12.75">
      <c r="A8" s="30" t="s">
        <v>16</v>
      </c>
      <c r="B8" s="30" t="s">
        <v>35</v>
      </c>
      <c r="C8" s="81">
        <v>2721986</v>
      </c>
      <c r="D8" s="12">
        <f t="shared" si="0"/>
        <v>719072.4855920001</v>
      </c>
      <c r="E8" s="81">
        <v>1446880</v>
      </c>
      <c r="F8" s="81">
        <v>1470042</v>
      </c>
      <c r="G8" s="81">
        <v>0</v>
      </c>
      <c r="H8" s="13">
        <f t="shared" si="1"/>
        <v>1470042</v>
      </c>
      <c r="I8" s="14">
        <f t="shared" si="2"/>
        <v>2.0121476332233854</v>
      </c>
      <c r="J8" s="14">
        <f t="shared" si="3"/>
        <v>2.0443585722651307</v>
      </c>
      <c r="K8" s="14">
        <f t="shared" si="4"/>
        <v>2.0443585722651307</v>
      </c>
      <c r="L8" s="15">
        <f t="shared" si="5"/>
        <v>0</v>
      </c>
    </row>
    <row r="9" spans="1:12" ht="12.75">
      <c r="A9" s="30" t="s">
        <v>16</v>
      </c>
      <c r="B9" s="38" t="s">
        <v>38</v>
      </c>
      <c r="C9" s="35">
        <v>4951838</v>
      </c>
      <c r="D9" s="12">
        <f t="shared" si="0"/>
        <v>1308136.9481360002</v>
      </c>
      <c r="E9" s="35">
        <v>2320620</v>
      </c>
      <c r="F9" s="35">
        <v>2343120</v>
      </c>
      <c r="G9" s="34">
        <v>0</v>
      </c>
      <c r="H9" s="13">
        <f t="shared" si="1"/>
        <v>2343120</v>
      </c>
      <c r="I9" s="14">
        <f t="shared" si="2"/>
        <v>1.7739885745958894</v>
      </c>
      <c r="J9" s="14">
        <f t="shared" si="3"/>
        <v>1.7911886086076654</v>
      </c>
      <c r="K9" s="14">
        <f t="shared" si="4"/>
        <v>1.7911886086076654</v>
      </c>
      <c r="L9" s="15">
        <f t="shared" si="5"/>
        <v>0</v>
      </c>
    </row>
    <row r="10" spans="1:12" ht="12.75">
      <c r="A10" s="11" t="s">
        <v>16</v>
      </c>
      <c r="B10" s="38" t="s">
        <v>40</v>
      </c>
      <c r="C10" s="100">
        <v>6574017</v>
      </c>
      <c r="D10" s="12">
        <f t="shared" si="0"/>
        <v>1736671.2189240002</v>
      </c>
      <c r="E10" s="100">
        <v>2930309</v>
      </c>
      <c r="F10" s="100">
        <v>2957109</v>
      </c>
      <c r="G10" s="100">
        <v>0</v>
      </c>
      <c r="H10" s="13">
        <f t="shared" si="1"/>
        <v>2957109</v>
      </c>
      <c r="I10" s="14">
        <f t="shared" si="2"/>
        <v>1.687313619336393</v>
      </c>
      <c r="J10" s="14">
        <f t="shared" si="3"/>
        <v>1.7027454406897777</v>
      </c>
      <c r="K10" s="14">
        <f t="shared" si="4"/>
        <v>1.7027454406897777</v>
      </c>
      <c r="L10" s="15">
        <f t="shared" si="5"/>
        <v>0</v>
      </c>
    </row>
    <row r="11" spans="1:12" ht="12.75">
      <c r="A11" s="11" t="s">
        <v>16</v>
      </c>
      <c r="B11" s="38" t="s">
        <v>41</v>
      </c>
      <c r="C11" s="42"/>
      <c r="D11" s="12"/>
      <c r="E11" s="42"/>
      <c r="F11" s="42"/>
      <c r="G11" s="42"/>
      <c r="H11" s="13"/>
      <c r="I11" s="14"/>
      <c r="J11" s="14"/>
      <c r="K11" s="14"/>
      <c r="L11" s="15"/>
    </row>
    <row r="12" spans="1:12" ht="12.75">
      <c r="A12" s="11" t="s">
        <v>16</v>
      </c>
      <c r="B12" s="38" t="s">
        <v>42</v>
      </c>
      <c r="C12" s="43"/>
      <c r="D12" s="12"/>
      <c r="E12" s="43"/>
      <c r="F12" s="43"/>
      <c r="G12" s="43"/>
      <c r="H12" s="13"/>
      <c r="I12" s="14"/>
      <c r="J12" s="14"/>
      <c r="K12" s="14"/>
      <c r="L12" s="15"/>
    </row>
    <row r="13" spans="1:12" ht="12.75">
      <c r="A13" s="11" t="s">
        <v>16</v>
      </c>
      <c r="B13" s="38" t="s">
        <v>46</v>
      </c>
      <c r="C13" s="43"/>
      <c r="D13" s="12"/>
      <c r="E13" s="43"/>
      <c r="F13" s="43"/>
      <c r="G13" s="43"/>
      <c r="H13" s="13"/>
      <c r="I13" s="14"/>
      <c r="J13" s="14"/>
      <c r="K13" s="14"/>
      <c r="L13" s="15"/>
    </row>
    <row r="14" spans="1:12" ht="12.75">
      <c r="A14" s="11" t="s">
        <v>16</v>
      </c>
      <c r="B14" s="38" t="s">
        <v>47</v>
      </c>
      <c r="C14" s="50"/>
      <c r="D14" s="12"/>
      <c r="E14" s="50"/>
      <c r="F14" s="50"/>
      <c r="G14" s="49"/>
      <c r="H14" s="13"/>
      <c r="I14" s="14"/>
      <c r="J14" s="14"/>
      <c r="K14" s="14"/>
      <c r="L14" s="15"/>
    </row>
    <row r="15" spans="1:12" ht="12.75">
      <c r="A15" s="11" t="s">
        <v>16</v>
      </c>
      <c r="B15" s="38" t="s">
        <v>48</v>
      </c>
      <c r="C15" s="17"/>
      <c r="D15" s="12"/>
      <c r="E15" s="17"/>
      <c r="F15" s="17"/>
      <c r="G15" s="18"/>
      <c r="H15" s="13"/>
      <c r="I15" s="14"/>
      <c r="J15" s="14"/>
      <c r="K15" s="14"/>
      <c r="L15" s="15"/>
    </row>
    <row r="16" spans="1:12" ht="12.75">
      <c r="A16" s="11" t="s">
        <v>16</v>
      </c>
      <c r="B16" s="38" t="s">
        <v>49</v>
      </c>
      <c r="C16" s="52"/>
      <c r="D16" s="12"/>
      <c r="E16" s="52"/>
      <c r="F16" s="52"/>
      <c r="G16" s="51"/>
      <c r="H16" s="13"/>
      <c r="I16" s="14"/>
      <c r="J16" s="14"/>
      <c r="K16" s="14"/>
      <c r="L16" s="15"/>
    </row>
    <row r="17" spans="1:12" s="1" customFormat="1" ht="12.75">
      <c r="A17" s="44" t="s">
        <v>16</v>
      </c>
      <c r="B17" s="45" t="s">
        <v>43</v>
      </c>
      <c r="C17" s="46">
        <f aca="true" t="shared" si="6" ref="C17:H17">SUM(C5:C16)</f>
        <v>20944136</v>
      </c>
      <c r="D17" s="46">
        <f t="shared" si="6"/>
        <v>5532854.295392</v>
      </c>
      <c r="E17" s="46">
        <f t="shared" si="6"/>
        <v>10102807</v>
      </c>
      <c r="F17" s="46">
        <f t="shared" si="6"/>
        <v>10224109</v>
      </c>
      <c r="G17" s="46">
        <f t="shared" si="6"/>
        <v>0</v>
      </c>
      <c r="H17" s="46">
        <f t="shared" si="6"/>
        <v>10224109</v>
      </c>
      <c r="I17" s="21">
        <f>E17/D17</f>
        <v>1.825966573602716</v>
      </c>
      <c r="J17" s="21">
        <f>F17/D17</f>
        <v>1.847890519819956</v>
      </c>
      <c r="K17" s="21">
        <f>H17/D17</f>
        <v>1.847890519819956</v>
      </c>
      <c r="L17" s="22">
        <f>G17/E17</f>
        <v>0</v>
      </c>
    </row>
    <row r="18" spans="1:12" ht="12.75">
      <c r="A18" s="30" t="s">
        <v>17</v>
      </c>
      <c r="B18" s="30" t="s">
        <v>30</v>
      </c>
      <c r="C18" s="59">
        <v>31987114</v>
      </c>
      <c r="D18" s="12">
        <f>C18*0.264172</f>
        <v>8450099.879608</v>
      </c>
      <c r="E18" s="59">
        <v>18527578</v>
      </c>
      <c r="F18" s="59">
        <v>19395190</v>
      </c>
      <c r="G18" s="59">
        <v>0</v>
      </c>
      <c r="H18" s="13">
        <f>F18+G18</f>
        <v>19395190</v>
      </c>
      <c r="I18" s="14">
        <f>E18/D18</f>
        <v>2.1925868645305875</v>
      </c>
      <c r="J18" s="14">
        <f>F18/D18</f>
        <v>2.2952616272388657</v>
      </c>
      <c r="K18" s="14">
        <f>H18/D18</f>
        <v>2.2952616272388657</v>
      </c>
      <c r="L18" s="15">
        <f>G18/E18</f>
        <v>0</v>
      </c>
    </row>
    <row r="19" spans="1:12" ht="12.75">
      <c r="A19" s="30" t="s">
        <v>17</v>
      </c>
      <c r="B19" s="38" t="s">
        <v>32</v>
      </c>
      <c r="C19" s="31">
        <v>0</v>
      </c>
      <c r="D19" s="12">
        <v>0</v>
      </c>
      <c r="E19" s="31">
        <v>0</v>
      </c>
      <c r="F19" s="31">
        <v>0</v>
      </c>
      <c r="G19" s="31">
        <v>0</v>
      </c>
      <c r="H19" s="13">
        <v>0</v>
      </c>
      <c r="I19" s="16" t="s">
        <v>19</v>
      </c>
      <c r="J19" s="16" t="s">
        <v>19</v>
      </c>
      <c r="K19" s="16" t="s">
        <v>19</v>
      </c>
      <c r="L19" s="16" t="s">
        <v>19</v>
      </c>
    </row>
    <row r="20" spans="1:12" ht="12.75">
      <c r="A20" s="30" t="s">
        <v>17</v>
      </c>
      <c r="B20" s="30" t="s">
        <v>33</v>
      </c>
      <c r="C20" s="73">
        <v>15719328</v>
      </c>
      <c r="D20" s="12">
        <f>C20*0.264172</f>
        <v>4152606.3164160005</v>
      </c>
      <c r="E20" s="73">
        <v>10593966</v>
      </c>
      <c r="F20" s="73">
        <v>10803621</v>
      </c>
      <c r="G20" s="72">
        <v>0</v>
      </c>
      <c r="H20" s="13">
        <f>F20+G20</f>
        <v>10803621</v>
      </c>
      <c r="I20" s="14">
        <f>E20/D20</f>
        <v>2.5511606910869795</v>
      </c>
      <c r="J20" s="14">
        <f>F20/D20</f>
        <v>2.6016482605854883</v>
      </c>
      <c r="K20" s="14">
        <f>H20/D20</f>
        <v>2.6016482605854883</v>
      </c>
      <c r="L20" s="15">
        <f>G20/E20</f>
        <v>0</v>
      </c>
    </row>
    <row r="21" spans="1:12" ht="12.75">
      <c r="A21" s="30" t="s">
        <v>17</v>
      </c>
      <c r="B21" s="30" t="s">
        <v>35</v>
      </c>
      <c r="C21" s="31">
        <v>0</v>
      </c>
      <c r="D21" s="12">
        <v>0</v>
      </c>
      <c r="E21" s="31">
        <v>0</v>
      </c>
      <c r="F21" s="31">
        <v>0</v>
      </c>
      <c r="G21" s="31">
        <v>0</v>
      </c>
      <c r="H21" s="13">
        <v>0</v>
      </c>
      <c r="I21" s="16" t="s">
        <v>19</v>
      </c>
      <c r="J21" s="16" t="s">
        <v>19</v>
      </c>
      <c r="K21" s="16" t="s">
        <v>19</v>
      </c>
      <c r="L21" s="16" t="s">
        <v>19</v>
      </c>
    </row>
    <row r="22" spans="1:12" ht="12.75">
      <c r="A22" s="30" t="s">
        <v>17</v>
      </c>
      <c r="B22" s="38" t="s">
        <v>38</v>
      </c>
      <c r="C22" s="35">
        <v>6404362</v>
      </c>
      <c r="D22" s="12">
        <f>C22*0.264172</f>
        <v>1691853.1182640002</v>
      </c>
      <c r="E22" s="35">
        <v>3045336</v>
      </c>
      <c r="F22" s="35">
        <v>3294884</v>
      </c>
      <c r="G22" s="34">
        <v>0</v>
      </c>
      <c r="H22" s="13">
        <f>F22+G22</f>
        <v>3294884</v>
      </c>
      <c r="I22" s="14">
        <f>E22/D22</f>
        <v>1.8000002288170265</v>
      </c>
      <c r="J22" s="14">
        <f>F22/D22</f>
        <v>1.947500030842429</v>
      </c>
      <c r="K22" s="14">
        <f>H22/D22</f>
        <v>1.947500030842429</v>
      </c>
      <c r="L22" s="15">
        <f>G22/E22</f>
        <v>0</v>
      </c>
    </row>
    <row r="23" spans="1:12" ht="12.75">
      <c r="A23" s="30" t="s">
        <v>17</v>
      </c>
      <c r="B23" s="38" t="s">
        <v>40</v>
      </c>
      <c r="C23" s="100">
        <v>15224505</v>
      </c>
      <c r="D23" s="12">
        <f>C23*0.264172</f>
        <v>4021887.9348600004</v>
      </c>
      <c r="E23" s="100">
        <v>7234251</v>
      </c>
      <c r="F23" s="100">
        <v>7763166</v>
      </c>
      <c r="G23" s="100">
        <v>0</v>
      </c>
      <c r="H23" s="13">
        <f>F23+G23</f>
        <v>7763166</v>
      </c>
      <c r="I23" s="14">
        <f>E23/D23</f>
        <v>1.7987201824537709</v>
      </c>
      <c r="J23" s="14">
        <f>F23/D23</f>
        <v>1.9302293166132765</v>
      </c>
      <c r="K23" s="14">
        <f>H23/D23</f>
        <v>1.9302293166132765</v>
      </c>
      <c r="L23" s="15">
        <f>G23/E23</f>
        <v>0</v>
      </c>
    </row>
    <row r="24" spans="1:12" ht="12.75">
      <c r="A24" s="11" t="s">
        <v>17</v>
      </c>
      <c r="B24" s="38" t="s">
        <v>41</v>
      </c>
      <c r="C24" s="42"/>
      <c r="D24" s="12"/>
      <c r="E24" s="42"/>
      <c r="F24" s="42"/>
      <c r="G24" s="42"/>
      <c r="H24" s="13"/>
      <c r="I24" s="14"/>
      <c r="J24" s="14"/>
      <c r="K24" s="14"/>
      <c r="L24" s="15"/>
    </row>
    <row r="25" spans="1:12" ht="12.75">
      <c r="A25" s="11" t="s">
        <v>17</v>
      </c>
      <c r="B25" s="38" t="s">
        <v>42</v>
      </c>
      <c r="C25" s="43"/>
      <c r="D25" s="12"/>
      <c r="E25" s="43"/>
      <c r="F25" s="43"/>
      <c r="G25" s="43"/>
      <c r="H25" s="13"/>
      <c r="I25" s="14"/>
      <c r="J25" s="14"/>
      <c r="K25" s="14"/>
      <c r="L25" s="15"/>
    </row>
    <row r="26" spans="1:12" ht="12.75">
      <c r="A26" s="11" t="s">
        <v>17</v>
      </c>
      <c r="B26" s="38" t="s">
        <v>46</v>
      </c>
      <c r="C26" s="43"/>
      <c r="D26" s="12"/>
      <c r="E26" s="43"/>
      <c r="F26" s="43"/>
      <c r="G26" s="43"/>
      <c r="H26" s="13"/>
      <c r="I26" s="14"/>
      <c r="J26" s="14"/>
      <c r="K26" s="14"/>
      <c r="L26" s="15"/>
    </row>
    <row r="27" spans="1:12" ht="12.75">
      <c r="A27" s="11" t="s">
        <v>17</v>
      </c>
      <c r="B27" s="38" t="s">
        <v>47</v>
      </c>
      <c r="C27" s="50"/>
      <c r="D27" s="12"/>
      <c r="E27" s="50"/>
      <c r="F27" s="50"/>
      <c r="G27" s="49"/>
      <c r="H27" s="13"/>
      <c r="I27" s="14"/>
      <c r="J27" s="14"/>
      <c r="K27" s="14"/>
      <c r="L27" s="15"/>
    </row>
    <row r="28" spans="1:12" ht="12.75">
      <c r="A28" s="11" t="s">
        <v>17</v>
      </c>
      <c r="B28" s="38" t="s">
        <v>48</v>
      </c>
      <c r="C28" s="17"/>
      <c r="D28" s="12"/>
      <c r="E28" s="17"/>
      <c r="F28" s="17"/>
      <c r="G28" s="18"/>
      <c r="H28" s="13"/>
      <c r="I28" s="14"/>
      <c r="J28" s="14"/>
      <c r="K28" s="14"/>
      <c r="L28" s="15"/>
    </row>
    <row r="29" spans="1:12" ht="12.75">
      <c r="A29" s="11" t="s">
        <v>17</v>
      </c>
      <c r="B29" s="38" t="s">
        <v>49</v>
      </c>
      <c r="C29" s="52"/>
      <c r="D29" s="12"/>
      <c r="E29" s="52"/>
      <c r="F29" s="52"/>
      <c r="G29" s="51"/>
      <c r="H29" s="13"/>
      <c r="I29" s="14"/>
      <c r="J29" s="14"/>
      <c r="K29" s="14"/>
      <c r="L29" s="15"/>
    </row>
    <row r="30" spans="1:12" s="1" customFormat="1" ht="12.75">
      <c r="A30" s="44" t="s">
        <v>17</v>
      </c>
      <c r="B30" s="45" t="s">
        <v>43</v>
      </c>
      <c r="C30" s="46">
        <f aca="true" t="shared" si="7" ref="C30:H30">SUM(C18:C29)</f>
        <v>69335309</v>
      </c>
      <c r="D30" s="46">
        <f t="shared" si="7"/>
        <v>18316447.249148004</v>
      </c>
      <c r="E30" s="46">
        <f t="shared" si="7"/>
        <v>39401131</v>
      </c>
      <c r="F30" s="46">
        <f t="shared" si="7"/>
        <v>41256861</v>
      </c>
      <c r="G30" s="46">
        <f t="shared" si="7"/>
        <v>0</v>
      </c>
      <c r="H30" s="46">
        <f t="shared" si="7"/>
        <v>41256861</v>
      </c>
      <c r="I30" s="21">
        <f>E30/D30</f>
        <v>2.151133921554179</v>
      </c>
      <c r="J30" s="21">
        <f>F30/D30</f>
        <v>2.252448874981423</v>
      </c>
      <c r="K30" s="21">
        <f>H30/D30</f>
        <v>2.252448874981423</v>
      </c>
      <c r="L30" s="22">
        <f>G30/E30</f>
        <v>0</v>
      </c>
    </row>
    <row r="31" spans="1:12" ht="12.75">
      <c r="A31" s="30" t="s">
        <v>18</v>
      </c>
      <c r="B31" s="30" t="s">
        <v>30</v>
      </c>
      <c r="C31" s="59">
        <v>2835651</v>
      </c>
      <c r="D31" s="12">
        <f>C31*0.264172</f>
        <v>749099.595972</v>
      </c>
      <c r="E31" s="59">
        <v>1295943</v>
      </c>
      <c r="F31" s="59">
        <v>1446655</v>
      </c>
      <c r="G31" s="59">
        <v>0</v>
      </c>
      <c r="H31" s="13">
        <f>F31+G31</f>
        <v>1446655</v>
      </c>
      <c r="I31" s="14">
        <f>E31/D31</f>
        <v>1.7300009330781163</v>
      </c>
      <c r="J31" s="14">
        <f>F31/D31</f>
        <v>1.931191803838689</v>
      </c>
      <c r="K31" s="14">
        <f>H31/D31</f>
        <v>1.931191803838689</v>
      </c>
      <c r="L31" s="15">
        <f>G31/E31</f>
        <v>0</v>
      </c>
    </row>
    <row r="32" spans="1:12" ht="12.75">
      <c r="A32" s="30" t="s">
        <v>18</v>
      </c>
      <c r="B32" s="30" t="s">
        <v>32</v>
      </c>
      <c r="C32" s="31">
        <v>0</v>
      </c>
      <c r="D32" s="12">
        <v>0</v>
      </c>
      <c r="E32" s="31">
        <v>0</v>
      </c>
      <c r="F32" s="31">
        <v>0</v>
      </c>
      <c r="G32" s="31">
        <v>0</v>
      </c>
      <c r="H32" s="13">
        <v>0</v>
      </c>
      <c r="I32" s="16" t="s">
        <v>19</v>
      </c>
      <c r="J32" s="16" t="s">
        <v>19</v>
      </c>
      <c r="K32" s="16" t="s">
        <v>19</v>
      </c>
      <c r="L32" s="16" t="s">
        <v>19</v>
      </c>
    </row>
    <row r="33" spans="1:12" ht="12.75">
      <c r="A33" s="30" t="s">
        <v>18</v>
      </c>
      <c r="B33" s="38" t="s">
        <v>33</v>
      </c>
      <c r="C33" s="31">
        <v>0</v>
      </c>
      <c r="D33" s="12">
        <f>C33*0.264172</f>
        <v>0</v>
      </c>
      <c r="E33" s="31">
        <v>0</v>
      </c>
      <c r="F33" s="31">
        <v>0</v>
      </c>
      <c r="G33" s="31">
        <v>0</v>
      </c>
      <c r="H33" s="13">
        <v>0</v>
      </c>
      <c r="I33" s="16" t="s">
        <v>19</v>
      </c>
      <c r="J33" s="16" t="s">
        <v>19</v>
      </c>
      <c r="K33" s="16" t="s">
        <v>19</v>
      </c>
      <c r="L33" s="16" t="s">
        <v>19</v>
      </c>
    </row>
    <row r="34" spans="1:12" ht="12.75">
      <c r="A34" s="30" t="s">
        <v>18</v>
      </c>
      <c r="B34" s="30" t="s">
        <v>35</v>
      </c>
      <c r="C34" s="31">
        <v>0</v>
      </c>
      <c r="D34" s="12">
        <f>C34*0.264172</f>
        <v>0</v>
      </c>
      <c r="E34" s="31">
        <v>0</v>
      </c>
      <c r="F34" s="31">
        <v>0</v>
      </c>
      <c r="G34" s="31">
        <v>0</v>
      </c>
      <c r="H34" s="13">
        <v>0</v>
      </c>
      <c r="I34" s="16" t="s">
        <v>19</v>
      </c>
      <c r="J34" s="16" t="s">
        <v>19</v>
      </c>
      <c r="K34" s="16" t="s">
        <v>19</v>
      </c>
      <c r="L34" s="16" t="s">
        <v>19</v>
      </c>
    </row>
    <row r="35" spans="1:12" ht="12.75">
      <c r="A35" s="30" t="s">
        <v>18</v>
      </c>
      <c r="B35" s="38" t="s">
        <v>38</v>
      </c>
      <c r="C35" s="31">
        <v>0</v>
      </c>
      <c r="D35" s="12">
        <f>C35*0.264172</f>
        <v>0</v>
      </c>
      <c r="E35" s="31">
        <v>0</v>
      </c>
      <c r="F35" s="31">
        <v>0</v>
      </c>
      <c r="G35" s="31">
        <v>0</v>
      </c>
      <c r="H35" s="13">
        <v>0</v>
      </c>
      <c r="I35" s="16" t="s">
        <v>19</v>
      </c>
      <c r="J35" s="16" t="s">
        <v>19</v>
      </c>
      <c r="K35" s="16" t="s">
        <v>19</v>
      </c>
      <c r="L35" s="16" t="s">
        <v>19</v>
      </c>
    </row>
    <row r="36" spans="1:12" ht="12.75">
      <c r="A36" s="30" t="s">
        <v>18</v>
      </c>
      <c r="B36" s="38" t="s">
        <v>40</v>
      </c>
      <c r="C36" s="41">
        <v>0</v>
      </c>
      <c r="D36" s="12">
        <v>0</v>
      </c>
      <c r="E36" s="41">
        <v>0</v>
      </c>
      <c r="F36" s="41">
        <v>0</v>
      </c>
      <c r="G36" s="41">
        <v>0</v>
      </c>
      <c r="H36" s="13">
        <v>0</v>
      </c>
      <c r="I36" s="16" t="s">
        <v>19</v>
      </c>
      <c r="J36" s="16" t="s">
        <v>19</v>
      </c>
      <c r="K36" s="16" t="s">
        <v>19</v>
      </c>
      <c r="L36" s="16" t="s">
        <v>19</v>
      </c>
    </row>
    <row r="37" spans="1:12" ht="12.75">
      <c r="A37" s="11" t="s">
        <v>18</v>
      </c>
      <c r="B37" s="38" t="s">
        <v>41</v>
      </c>
      <c r="C37" s="41"/>
      <c r="D37" s="12"/>
      <c r="E37" s="41"/>
      <c r="F37" s="41"/>
      <c r="G37" s="41"/>
      <c r="H37" s="13"/>
      <c r="I37" s="48"/>
      <c r="J37" s="48"/>
      <c r="K37" s="48"/>
      <c r="L37" s="48"/>
    </row>
    <row r="38" spans="1:12" ht="12.75">
      <c r="A38" s="11" t="s">
        <v>18</v>
      </c>
      <c r="B38" s="38" t="s">
        <v>42</v>
      </c>
      <c r="C38" s="43"/>
      <c r="D38" s="12"/>
      <c r="E38" s="43"/>
      <c r="F38" s="43"/>
      <c r="G38" s="43"/>
      <c r="H38" s="13"/>
      <c r="I38" s="14"/>
      <c r="J38" s="14"/>
      <c r="K38" s="14"/>
      <c r="L38" s="15"/>
    </row>
    <row r="39" spans="1:12" ht="12.75">
      <c r="A39" s="11" t="s">
        <v>18</v>
      </c>
      <c r="B39" s="38" t="s">
        <v>46</v>
      </c>
      <c r="C39" s="43"/>
      <c r="D39" s="12"/>
      <c r="E39" s="43"/>
      <c r="F39" s="43"/>
      <c r="G39" s="43"/>
      <c r="H39" s="13"/>
      <c r="I39" s="14"/>
      <c r="J39" s="14"/>
      <c r="K39" s="14"/>
      <c r="L39" s="15"/>
    </row>
    <row r="40" spans="1:12" ht="12.75">
      <c r="A40" s="11" t="s">
        <v>18</v>
      </c>
      <c r="B40" s="38" t="s">
        <v>47</v>
      </c>
      <c r="C40" s="50"/>
      <c r="D40" s="12"/>
      <c r="E40" s="50"/>
      <c r="F40" s="50"/>
      <c r="G40" s="49"/>
      <c r="H40" s="13"/>
      <c r="I40" s="14"/>
      <c r="J40" s="14"/>
      <c r="K40" s="14"/>
      <c r="L40" s="15"/>
    </row>
    <row r="41" spans="1:12" ht="12.75">
      <c r="A41" s="11" t="s">
        <v>18</v>
      </c>
      <c r="B41" s="38" t="s">
        <v>48</v>
      </c>
      <c r="C41" s="31"/>
      <c r="D41" s="12"/>
      <c r="E41" s="31"/>
      <c r="F41" s="31"/>
      <c r="G41" s="31"/>
      <c r="H41" s="13"/>
      <c r="I41" s="16"/>
      <c r="J41" s="16"/>
      <c r="K41" s="16"/>
      <c r="L41" s="16"/>
    </row>
    <row r="42" spans="1:12" ht="12.75">
      <c r="A42" s="11" t="s">
        <v>18</v>
      </c>
      <c r="B42" s="38" t="s">
        <v>49</v>
      </c>
      <c r="C42" s="50"/>
      <c r="D42" s="12"/>
      <c r="E42" s="50"/>
      <c r="F42" s="50"/>
      <c r="G42" s="49"/>
      <c r="H42" s="13"/>
      <c r="I42" s="16"/>
      <c r="J42" s="16"/>
      <c r="K42" s="16"/>
      <c r="L42" s="16"/>
    </row>
    <row r="43" spans="1:12" s="1" customFormat="1" ht="12.75">
      <c r="A43" s="44" t="s">
        <v>18</v>
      </c>
      <c r="B43" s="45" t="s">
        <v>43</v>
      </c>
      <c r="C43" s="46">
        <f aca="true" t="shared" si="8" ref="C43:H43">SUM(C31:C42)</f>
        <v>2835651</v>
      </c>
      <c r="D43" s="46">
        <f t="shared" si="8"/>
        <v>749099.595972</v>
      </c>
      <c r="E43" s="46">
        <f t="shared" si="8"/>
        <v>1295943</v>
      </c>
      <c r="F43" s="46">
        <f t="shared" si="8"/>
        <v>1446655</v>
      </c>
      <c r="G43" s="46">
        <f t="shared" si="8"/>
        <v>0</v>
      </c>
      <c r="H43" s="46">
        <f t="shared" si="8"/>
        <v>1446655</v>
      </c>
      <c r="I43" s="21">
        <f>E43/D43</f>
        <v>1.7300009330781163</v>
      </c>
      <c r="J43" s="21">
        <f>F43/D43</f>
        <v>1.931191803838689</v>
      </c>
      <c r="K43" s="21">
        <f>H43/D43</f>
        <v>1.931191803838689</v>
      </c>
      <c r="L43" s="22">
        <f>G43/E43</f>
        <v>0</v>
      </c>
    </row>
    <row r="44" spans="1:12" ht="12.75">
      <c r="A44" s="30" t="s">
        <v>20</v>
      </c>
      <c r="B44" s="30" t="s">
        <v>30</v>
      </c>
      <c r="C44" s="31">
        <v>0</v>
      </c>
      <c r="D44" s="12">
        <v>0</v>
      </c>
      <c r="E44" s="31">
        <v>0</v>
      </c>
      <c r="F44" s="31">
        <v>0</v>
      </c>
      <c r="G44" s="31">
        <v>0</v>
      </c>
      <c r="H44" s="13">
        <f>F44+G44</f>
        <v>0</v>
      </c>
      <c r="I44" s="16" t="s">
        <v>19</v>
      </c>
      <c r="J44" s="16" t="s">
        <v>19</v>
      </c>
      <c r="K44" s="16" t="s">
        <v>19</v>
      </c>
      <c r="L44" s="16" t="s">
        <v>19</v>
      </c>
    </row>
    <row r="45" spans="1:12" ht="12.75">
      <c r="A45" s="30" t="s">
        <v>20</v>
      </c>
      <c r="B45" s="30" t="s">
        <v>32</v>
      </c>
      <c r="C45" s="31">
        <v>0</v>
      </c>
      <c r="D45" s="12">
        <v>0</v>
      </c>
      <c r="E45" s="31">
        <v>0</v>
      </c>
      <c r="F45" s="31">
        <v>0</v>
      </c>
      <c r="G45" s="31">
        <v>0</v>
      </c>
      <c r="H45" s="13">
        <v>0</v>
      </c>
      <c r="I45" s="16" t="s">
        <v>19</v>
      </c>
      <c r="J45" s="16" t="s">
        <v>19</v>
      </c>
      <c r="K45" s="16" t="s">
        <v>19</v>
      </c>
      <c r="L45" s="16" t="s">
        <v>19</v>
      </c>
    </row>
    <row r="46" spans="1:12" ht="12.75">
      <c r="A46" s="30" t="s">
        <v>20</v>
      </c>
      <c r="B46" s="30" t="s">
        <v>33</v>
      </c>
      <c r="C46" s="31">
        <v>0</v>
      </c>
      <c r="D46" s="12">
        <v>0</v>
      </c>
      <c r="E46" s="31">
        <v>0</v>
      </c>
      <c r="F46" s="31">
        <v>0</v>
      </c>
      <c r="G46" s="31">
        <v>0</v>
      </c>
      <c r="H46" s="13">
        <v>0</v>
      </c>
      <c r="I46" s="16" t="s">
        <v>19</v>
      </c>
      <c r="J46" s="16" t="s">
        <v>19</v>
      </c>
      <c r="K46" s="16" t="s">
        <v>19</v>
      </c>
      <c r="L46" s="16" t="s">
        <v>19</v>
      </c>
    </row>
    <row r="47" spans="1:12" ht="12.75">
      <c r="A47" s="30" t="s">
        <v>20</v>
      </c>
      <c r="B47" s="30" t="s">
        <v>35</v>
      </c>
      <c r="C47" s="81">
        <v>29197656</v>
      </c>
      <c r="D47" s="12">
        <f>C47*0.264172</f>
        <v>7713203.180832</v>
      </c>
      <c r="E47" s="81">
        <v>12966623</v>
      </c>
      <c r="F47" s="81">
        <v>13839671</v>
      </c>
      <c r="G47" s="80">
        <v>0</v>
      </c>
      <c r="H47" s="13">
        <f>F47+G47</f>
        <v>13839671</v>
      </c>
      <c r="I47" s="14">
        <f>E47/D47</f>
        <v>1.6810944423483123</v>
      </c>
      <c r="J47" s="14">
        <f>F47/D47</f>
        <v>1.7942832148377499</v>
      </c>
      <c r="K47" s="14">
        <f>H47/D47</f>
        <v>1.7942832148377499</v>
      </c>
      <c r="L47" s="15">
        <f>G47/E47</f>
        <v>0</v>
      </c>
    </row>
    <row r="48" spans="1:12" ht="12.75">
      <c r="A48" s="30" t="s">
        <v>20</v>
      </c>
      <c r="B48" s="38" t="s">
        <v>38</v>
      </c>
      <c r="C48" s="35">
        <v>38706496</v>
      </c>
      <c r="D48" s="12">
        <f>C48*0.264172</f>
        <v>10225172.461312002</v>
      </c>
      <c r="E48" s="35">
        <v>18047857</v>
      </c>
      <c r="F48" s="35">
        <v>19568883</v>
      </c>
      <c r="G48" s="34">
        <v>0</v>
      </c>
      <c r="H48" s="13">
        <f>F48+G48</f>
        <v>19568883</v>
      </c>
      <c r="I48" s="14">
        <f>E48/D48</f>
        <v>1.7650418189312636</v>
      </c>
      <c r="J48" s="14">
        <f>F48/D48</f>
        <v>1.9137949089896424</v>
      </c>
      <c r="K48" s="14">
        <f>H48/D48</f>
        <v>1.9137949089896424</v>
      </c>
      <c r="L48" s="15">
        <f>G48/E48</f>
        <v>0</v>
      </c>
    </row>
    <row r="49" spans="1:12" ht="12.75">
      <c r="A49" s="30" t="s">
        <v>20</v>
      </c>
      <c r="B49" s="38" t="s">
        <v>40</v>
      </c>
      <c r="C49" s="100">
        <v>51942171</v>
      </c>
      <c r="D49" s="12">
        <f>C49*0.264172</f>
        <v>13721667.197412001</v>
      </c>
      <c r="E49" s="100">
        <v>24772501</v>
      </c>
      <c r="F49" s="100">
        <v>26236308</v>
      </c>
      <c r="G49" s="100">
        <v>0</v>
      </c>
      <c r="H49" s="13">
        <f>F49+G49</f>
        <v>26236308</v>
      </c>
      <c r="I49" s="14">
        <f>E49/D49</f>
        <v>1.8053564952130787</v>
      </c>
      <c r="J49" s="14">
        <f>F49/D49</f>
        <v>1.9120350043869556</v>
      </c>
      <c r="K49" s="14">
        <f>H49/D49</f>
        <v>1.9120350043869556</v>
      </c>
      <c r="L49" s="15">
        <f>G49/E49</f>
        <v>0</v>
      </c>
    </row>
    <row r="50" spans="1:12" ht="12.75">
      <c r="A50" s="11" t="s">
        <v>20</v>
      </c>
      <c r="B50" s="38" t="s">
        <v>41</v>
      </c>
      <c r="C50" s="42"/>
      <c r="D50" s="12"/>
      <c r="E50" s="42"/>
      <c r="F50" s="42"/>
      <c r="G50" s="42"/>
      <c r="H50" s="13"/>
      <c r="I50" s="14"/>
      <c r="J50" s="14"/>
      <c r="K50" s="14"/>
      <c r="L50" s="15"/>
    </row>
    <row r="51" spans="1:12" ht="12.75">
      <c r="A51" s="11" t="s">
        <v>20</v>
      </c>
      <c r="B51" s="38" t="s">
        <v>42</v>
      </c>
      <c r="C51" s="43"/>
      <c r="D51" s="12"/>
      <c r="E51" s="43"/>
      <c r="F51" s="43"/>
      <c r="G51" s="43"/>
      <c r="H51" s="13"/>
      <c r="I51" s="14"/>
      <c r="J51" s="14"/>
      <c r="K51" s="14"/>
      <c r="L51" s="15"/>
    </row>
    <row r="52" spans="1:12" ht="12.75">
      <c r="A52" s="11" t="s">
        <v>20</v>
      </c>
      <c r="B52" s="38" t="s">
        <v>46</v>
      </c>
      <c r="C52" s="43"/>
      <c r="D52" s="12"/>
      <c r="E52" s="43"/>
      <c r="F52" s="43"/>
      <c r="G52" s="43"/>
      <c r="H52" s="13"/>
      <c r="I52" s="14"/>
      <c r="J52" s="14"/>
      <c r="K52" s="14"/>
      <c r="L52" s="15"/>
    </row>
    <row r="53" spans="1:12" ht="12.75">
      <c r="A53" s="11" t="s">
        <v>20</v>
      </c>
      <c r="B53" s="38" t="s">
        <v>47</v>
      </c>
      <c r="C53" s="50"/>
      <c r="D53" s="12"/>
      <c r="E53" s="50"/>
      <c r="F53" s="50"/>
      <c r="G53" s="49"/>
      <c r="H53" s="13"/>
      <c r="I53" s="14"/>
      <c r="J53" s="14"/>
      <c r="K53" s="14"/>
      <c r="L53" s="15"/>
    </row>
    <row r="54" spans="1:12" ht="12.75">
      <c r="A54" s="11" t="s">
        <v>20</v>
      </c>
      <c r="B54" s="38" t="s">
        <v>48</v>
      </c>
      <c r="C54" s="17"/>
      <c r="D54" s="12"/>
      <c r="E54" s="17"/>
      <c r="F54" s="17"/>
      <c r="G54" s="18"/>
      <c r="H54" s="13"/>
      <c r="I54" s="14"/>
      <c r="J54" s="14"/>
      <c r="K54" s="14"/>
      <c r="L54" s="15"/>
    </row>
    <row r="55" spans="1:12" ht="12.75">
      <c r="A55" s="11" t="s">
        <v>20</v>
      </c>
      <c r="B55" s="38" t="s">
        <v>49</v>
      </c>
      <c r="C55" s="52"/>
      <c r="D55" s="12"/>
      <c r="E55" s="52"/>
      <c r="F55" s="52"/>
      <c r="G55" s="51"/>
      <c r="H55" s="13"/>
      <c r="I55" s="14"/>
      <c r="J55" s="14"/>
      <c r="K55" s="14"/>
      <c r="L55" s="15"/>
    </row>
    <row r="56" spans="1:12" s="1" customFormat="1" ht="12.75">
      <c r="A56" s="44" t="s">
        <v>20</v>
      </c>
      <c r="B56" s="45" t="s">
        <v>43</v>
      </c>
      <c r="C56" s="46">
        <f aca="true" t="shared" si="9" ref="C56:H56">SUM(C44:C55)</f>
        <v>119846323</v>
      </c>
      <c r="D56" s="46">
        <f t="shared" si="9"/>
        <v>31660042.839556</v>
      </c>
      <c r="E56" s="46">
        <f t="shared" si="9"/>
        <v>55786981</v>
      </c>
      <c r="F56" s="46">
        <f t="shared" si="9"/>
        <v>59644862</v>
      </c>
      <c r="G56" s="46">
        <f t="shared" si="9"/>
        <v>0</v>
      </c>
      <c r="H56" s="46">
        <f t="shared" si="9"/>
        <v>59644862</v>
      </c>
      <c r="I56" s="21">
        <f>E56/D56</f>
        <v>1.7620627136454738</v>
      </c>
      <c r="J56" s="21">
        <f>F56/D56</f>
        <v>1.883916023179849</v>
      </c>
      <c r="K56" s="21">
        <f>H56/D56</f>
        <v>1.883916023179849</v>
      </c>
      <c r="L56" s="22">
        <f>G56/E56</f>
        <v>0</v>
      </c>
    </row>
    <row r="57" spans="1:12" ht="12.75">
      <c r="A57" s="30" t="s">
        <v>21</v>
      </c>
      <c r="B57" s="30" t="s">
        <v>30</v>
      </c>
      <c r="C57" s="59">
        <v>29711643</v>
      </c>
      <c r="D57" s="12">
        <f>C57*0.264172</f>
        <v>7848984.154596001</v>
      </c>
      <c r="E57" s="59">
        <v>13714094</v>
      </c>
      <c r="F57" s="59">
        <v>14991019</v>
      </c>
      <c r="G57" s="59">
        <v>0</v>
      </c>
      <c r="H57" s="13">
        <f>F57+G57</f>
        <v>14991019</v>
      </c>
      <c r="I57" s="14">
        <f>E57/D57</f>
        <v>1.7472444497125992</v>
      </c>
      <c r="J57" s="14">
        <f>F57/D57</f>
        <v>1.909931107609888</v>
      </c>
      <c r="K57" s="14">
        <f>H57/D57</f>
        <v>1.909931107609888</v>
      </c>
      <c r="L57" s="15">
        <f>G57/E57</f>
        <v>0</v>
      </c>
    </row>
    <row r="58" spans="1:12" ht="12.75">
      <c r="A58" s="30" t="s">
        <v>21</v>
      </c>
      <c r="B58" s="30" t="s">
        <v>32</v>
      </c>
      <c r="C58" s="68">
        <v>8036182</v>
      </c>
      <c r="D58" s="12">
        <f>C58*0.264172</f>
        <v>2122934.271304</v>
      </c>
      <c r="E58" s="68">
        <v>3719274</v>
      </c>
      <c r="F58" s="68">
        <v>3911789</v>
      </c>
      <c r="G58" s="68">
        <v>0</v>
      </c>
      <c r="H58" s="13">
        <f>F58+G58</f>
        <v>3911789</v>
      </c>
      <c r="I58" s="14">
        <f>E58/D58</f>
        <v>1.751949671864055</v>
      </c>
      <c r="J58" s="14">
        <f>F58/D58</f>
        <v>1.8426331200528436</v>
      </c>
      <c r="K58" s="14">
        <f>H58/D58</f>
        <v>1.8426331200528436</v>
      </c>
      <c r="L58" s="15">
        <f>G58/E58</f>
        <v>0</v>
      </c>
    </row>
    <row r="59" spans="1:12" ht="12.75">
      <c r="A59" s="30" t="s">
        <v>21</v>
      </c>
      <c r="B59" s="30" t="s">
        <v>33</v>
      </c>
      <c r="C59" s="31">
        <v>0</v>
      </c>
      <c r="D59" s="12">
        <v>0</v>
      </c>
      <c r="E59" s="31">
        <v>0</v>
      </c>
      <c r="F59" s="31">
        <v>0</v>
      </c>
      <c r="G59" s="31">
        <v>0</v>
      </c>
      <c r="H59" s="13">
        <v>0</v>
      </c>
      <c r="I59" s="16" t="s">
        <v>19</v>
      </c>
      <c r="J59" s="16" t="s">
        <v>19</v>
      </c>
      <c r="K59" s="16" t="s">
        <v>19</v>
      </c>
      <c r="L59" s="16" t="s">
        <v>19</v>
      </c>
    </row>
    <row r="60" spans="1:12" ht="12.75">
      <c r="A60" s="30" t="s">
        <v>21</v>
      </c>
      <c r="B60" s="30" t="s">
        <v>35</v>
      </c>
      <c r="C60" s="31">
        <v>0</v>
      </c>
      <c r="D60" s="12">
        <f>C60*0.264172</f>
        <v>0</v>
      </c>
      <c r="E60" s="31">
        <v>0</v>
      </c>
      <c r="F60" s="31">
        <v>0</v>
      </c>
      <c r="G60" s="31">
        <v>0</v>
      </c>
      <c r="H60" s="13">
        <v>0</v>
      </c>
      <c r="I60" s="16" t="s">
        <v>19</v>
      </c>
      <c r="J60" s="16" t="s">
        <v>19</v>
      </c>
      <c r="K60" s="16" t="s">
        <v>19</v>
      </c>
      <c r="L60" s="16" t="s">
        <v>19</v>
      </c>
    </row>
    <row r="61" spans="1:12" ht="12.75">
      <c r="A61" s="30" t="s">
        <v>21</v>
      </c>
      <c r="B61" s="38" t="s">
        <v>38</v>
      </c>
      <c r="C61" s="35">
        <v>8886370</v>
      </c>
      <c r="D61" s="12">
        <f>C61*0.264172</f>
        <v>2347530.13564</v>
      </c>
      <c r="E61" s="35">
        <v>4399077</v>
      </c>
      <c r="F61" s="35">
        <v>4790332</v>
      </c>
      <c r="G61" s="34">
        <v>0</v>
      </c>
      <c r="H61" s="13">
        <f>F61+G61</f>
        <v>4790332</v>
      </c>
      <c r="I61" s="14">
        <f>E61/D61</f>
        <v>1.8739171579583123</v>
      </c>
      <c r="J61" s="14">
        <f>F61/D61</f>
        <v>2.0405838149949997</v>
      </c>
      <c r="K61" s="14">
        <f>H61/D61</f>
        <v>2.0405838149949997</v>
      </c>
      <c r="L61" s="15">
        <f>G61/E61</f>
        <v>0</v>
      </c>
    </row>
    <row r="62" spans="1:12" ht="12.75">
      <c r="A62" s="30" t="s">
        <v>21</v>
      </c>
      <c r="B62" s="38" t="s">
        <v>40</v>
      </c>
      <c r="C62" s="100">
        <v>29192954</v>
      </c>
      <c r="D62" s="12">
        <f>C62*0.264172</f>
        <v>7711961.044088</v>
      </c>
      <c r="E62" s="100">
        <v>15401088</v>
      </c>
      <c r="F62" s="100">
        <v>16544156</v>
      </c>
      <c r="G62" s="100">
        <v>0</v>
      </c>
      <c r="H62" s="13">
        <f>F62+G62</f>
        <v>16544156</v>
      </c>
      <c r="I62" s="14">
        <f>E62/D62</f>
        <v>1.9970391333610917</v>
      </c>
      <c r="J62" s="14">
        <f>F62/D62</f>
        <v>2.145259280411274</v>
      </c>
      <c r="K62" s="14">
        <f>H62/D62</f>
        <v>2.145259280411274</v>
      </c>
      <c r="L62" s="15">
        <f>G62/E62</f>
        <v>0</v>
      </c>
    </row>
    <row r="63" spans="1:12" ht="12.75">
      <c r="A63" s="11" t="s">
        <v>21</v>
      </c>
      <c r="B63" s="38" t="s">
        <v>41</v>
      </c>
      <c r="C63" s="42"/>
      <c r="D63" s="12"/>
      <c r="E63" s="42"/>
      <c r="F63" s="42"/>
      <c r="G63" s="42"/>
      <c r="H63" s="13"/>
      <c r="I63" s="14"/>
      <c r="J63" s="14"/>
      <c r="K63" s="14"/>
      <c r="L63" s="15"/>
    </row>
    <row r="64" spans="1:12" ht="12.75">
      <c r="A64" s="11" t="s">
        <v>21</v>
      </c>
      <c r="B64" s="38" t="s">
        <v>42</v>
      </c>
      <c r="C64" s="43"/>
      <c r="D64" s="12"/>
      <c r="E64" s="43"/>
      <c r="F64" s="43"/>
      <c r="G64" s="43"/>
      <c r="H64" s="13"/>
      <c r="I64" s="14"/>
      <c r="J64" s="14"/>
      <c r="K64" s="14"/>
      <c r="L64" s="15"/>
    </row>
    <row r="65" spans="1:12" ht="12.75">
      <c r="A65" s="11" t="s">
        <v>21</v>
      </c>
      <c r="B65" s="38" t="s">
        <v>46</v>
      </c>
      <c r="C65" s="43"/>
      <c r="D65" s="12"/>
      <c r="E65" s="43"/>
      <c r="F65" s="43"/>
      <c r="G65" s="43"/>
      <c r="H65" s="13"/>
      <c r="I65" s="14"/>
      <c r="J65" s="14"/>
      <c r="K65" s="14"/>
      <c r="L65" s="15"/>
    </row>
    <row r="66" spans="1:12" ht="12.75">
      <c r="A66" s="11" t="s">
        <v>21</v>
      </c>
      <c r="B66" s="38" t="s">
        <v>47</v>
      </c>
      <c r="C66" s="50"/>
      <c r="D66" s="12"/>
      <c r="E66" s="50"/>
      <c r="F66" s="50"/>
      <c r="G66" s="49"/>
      <c r="H66" s="13"/>
      <c r="I66" s="14"/>
      <c r="J66" s="14"/>
      <c r="K66" s="14"/>
      <c r="L66" s="15"/>
    </row>
    <row r="67" spans="1:12" ht="12.75">
      <c r="A67" s="11" t="s">
        <v>21</v>
      </c>
      <c r="B67" s="38" t="s">
        <v>48</v>
      </c>
      <c r="C67" s="31"/>
      <c r="D67" s="12"/>
      <c r="E67" s="31"/>
      <c r="F67" s="31"/>
      <c r="G67" s="31"/>
      <c r="H67" s="13"/>
      <c r="I67" s="16"/>
      <c r="J67" s="16"/>
      <c r="K67" s="16"/>
      <c r="L67" s="16"/>
    </row>
    <row r="68" spans="1:12" ht="12.75">
      <c r="A68" s="11" t="s">
        <v>21</v>
      </c>
      <c r="B68" s="38" t="s">
        <v>49</v>
      </c>
      <c r="C68" s="52"/>
      <c r="D68" s="12"/>
      <c r="E68" s="52"/>
      <c r="F68" s="52"/>
      <c r="G68" s="51"/>
      <c r="H68" s="13"/>
      <c r="I68" s="16"/>
      <c r="J68" s="16"/>
      <c r="K68" s="16"/>
      <c r="L68" s="16"/>
    </row>
    <row r="69" spans="1:12" s="1" customFormat="1" ht="12.75">
      <c r="A69" s="44" t="s">
        <v>21</v>
      </c>
      <c r="B69" s="45" t="s">
        <v>43</v>
      </c>
      <c r="C69" s="46">
        <f aca="true" t="shared" si="10" ref="C69:H69">SUM(C57:C68)</f>
        <v>75827149</v>
      </c>
      <c r="D69" s="46">
        <f t="shared" si="10"/>
        <v>20031409.605628</v>
      </c>
      <c r="E69" s="46">
        <f t="shared" si="10"/>
        <v>37233533</v>
      </c>
      <c r="F69" s="46">
        <f t="shared" si="10"/>
        <v>40237296</v>
      </c>
      <c r="G69" s="46">
        <f t="shared" si="10"/>
        <v>0</v>
      </c>
      <c r="H69" s="46">
        <f t="shared" si="10"/>
        <v>40237296</v>
      </c>
      <c r="I69" s="21">
        <f>E69/D69</f>
        <v>1.8587575079858043</v>
      </c>
      <c r="J69" s="21">
        <f>F69/D69</f>
        <v>2.0087101603021975</v>
      </c>
      <c r="K69" s="21">
        <f>H69/D69</f>
        <v>2.0087101603021975</v>
      </c>
      <c r="L69" s="22">
        <f>G69/E69</f>
        <v>0</v>
      </c>
    </row>
    <row r="70" spans="1:12" ht="12.75">
      <c r="A70" s="30" t="s">
        <v>22</v>
      </c>
      <c r="B70" s="30" t="s">
        <v>30</v>
      </c>
      <c r="C70" s="17">
        <v>0</v>
      </c>
      <c r="D70" s="12">
        <v>0</v>
      </c>
      <c r="E70" s="17">
        <v>0</v>
      </c>
      <c r="F70" s="31">
        <v>0</v>
      </c>
      <c r="G70" s="31">
        <v>0</v>
      </c>
      <c r="H70" s="31" t="s">
        <v>31</v>
      </c>
      <c r="I70" s="16" t="s">
        <v>19</v>
      </c>
      <c r="J70" s="16" t="s">
        <v>19</v>
      </c>
      <c r="K70" s="16" t="s">
        <v>19</v>
      </c>
      <c r="L70" s="16" t="s">
        <v>19</v>
      </c>
    </row>
    <row r="71" spans="1:12" ht="12.75">
      <c r="A71" s="30" t="s">
        <v>22</v>
      </c>
      <c r="B71" s="30" t="s">
        <v>32</v>
      </c>
      <c r="C71" s="17">
        <v>0</v>
      </c>
      <c r="D71" s="17">
        <v>0</v>
      </c>
      <c r="E71" s="17">
        <v>0</v>
      </c>
      <c r="F71" s="17">
        <v>0</v>
      </c>
      <c r="G71" s="17">
        <v>0</v>
      </c>
      <c r="H71" s="31" t="s">
        <v>31</v>
      </c>
      <c r="I71" s="16" t="s">
        <v>19</v>
      </c>
      <c r="J71" s="16" t="s">
        <v>19</v>
      </c>
      <c r="K71" s="16" t="s">
        <v>19</v>
      </c>
      <c r="L71" s="16" t="s">
        <v>19</v>
      </c>
    </row>
    <row r="72" spans="1:12" ht="12.75">
      <c r="A72" s="30" t="s">
        <v>22</v>
      </c>
      <c r="B72" s="30" t="s">
        <v>33</v>
      </c>
      <c r="C72" s="31">
        <v>0</v>
      </c>
      <c r="D72" s="12">
        <v>0</v>
      </c>
      <c r="E72" s="31">
        <v>0</v>
      </c>
      <c r="F72" s="31">
        <v>0</v>
      </c>
      <c r="G72" s="31">
        <v>0</v>
      </c>
      <c r="H72" s="31" t="s">
        <v>31</v>
      </c>
      <c r="I72" s="16" t="s">
        <v>19</v>
      </c>
      <c r="J72" s="16" t="s">
        <v>19</v>
      </c>
      <c r="K72" s="16" t="s">
        <v>19</v>
      </c>
      <c r="L72" s="16" t="s">
        <v>19</v>
      </c>
    </row>
    <row r="73" spans="1:12" ht="12.75">
      <c r="A73" s="30" t="s">
        <v>22</v>
      </c>
      <c r="B73" s="30" t="s">
        <v>35</v>
      </c>
      <c r="C73" s="31">
        <v>0</v>
      </c>
      <c r="D73" s="12">
        <f>C73*0.264172</f>
        <v>0</v>
      </c>
      <c r="E73" s="31">
        <v>0</v>
      </c>
      <c r="F73" s="31">
        <v>0</v>
      </c>
      <c r="G73" s="31">
        <v>0</v>
      </c>
      <c r="H73" s="31" t="s">
        <v>31</v>
      </c>
      <c r="I73" s="16" t="s">
        <v>19</v>
      </c>
      <c r="J73" s="16" t="s">
        <v>19</v>
      </c>
      <c r="K73" s="16" t="s">
        <v>19</v>
      </c>
      <c r="L73" s="16" t="s">
        <v>19</v>
      </c>
    </row>
    <row r="74" spans="1:12" ht="12.75">
      <c r="A74" s="30" t="s">
        <v>22</v>
      </c>
      <c r="B74" s="38" t="s">
        <v>38</v>
      </c>
      <c r="C74" s="31">
        <v>0</v>
      </c>
      <c r="D74" s="12">
        <f>C74*0.264172</f>
        <v>0</v>
      </c>
      <c r="E74" s="31">
        <v>0</v>
      </c>
      <c r="F74" s="31">
        <v>0</v>
      </c>
      <c r="G74" s="31">
        <v>0</v>
      </c>
      <c r="H74" s="31" t="s">
        <v>31</v>
      </c>
      <c r="I74" s="16" t="s">
        <v>19</v>
      </c>
      <c r="J74" s="16" t="s">
        <v>19</v>
      </c>
      <c r="K74" s="16" t="s">
        <v>19</v>
      </c>
      <c r="L74" s="16" t="s">
        <v>19</v>
      </c>
    </row>
    <row r="75" spans="1:12" ht="12.75">
      <c r="A75" s="30" t="s">
        <v>22</v>
      </c>
      <c r="B75" s="38" t="s">
        <v>40</v>
      </c>
      <c r="C75" s="36">
        <v>0</v>
      </c>
      <c r="D75" s="12">
        <v>0</v>
      </c>
      <c r="E75" s="12">
        <v>0</v>
      </c>
      <c r="F75" s="37">
        <v>0</v>
      </c>
      <c r="G75" s="40">
        <v>0</v>
      </c>
      <c r="H75" s="31" t="s">
        <v>31</v>
      </c>
      <c r="I75" s="16" t="s">
        <v>19</v>
      </c>
      <c r="J75" s="16" t="s">
        <v>19</v>
      </c>
      <c r="K75" s="16" t="s">
        <v>19</v>
      </c>
      <c r="L75" s="16" t="s">
        <v>19</v>
      </c>
    </row>
    <row r="76" spans="1:12" ht="12.75">
      <c r="A76" s="11" t="s">
        <v>22</v>
      </c>
      <c r="B76" s="38" t="s">
        <v>41</v>
      </c>
      <c r="C76" s="36"/>
      <c r="D76" s="12"/>
      <c r="E76" s="37"/>
      <c r="F76" s="40"/>
      <c r="G76" s="37"/>
      <c r="H76" s="31" t="s">
        <v>31</v>
      </c>
      <c r="I76" s="14"/>
      <c r="J76" s="31"/>
      <c r="K76" s="31"/>
      <c r="L76" s="15"/>
    </row>
    <row r="77" spans="1:12" ht="12.75">
      <c r="A77" s="11" t="s">
        <v>22</v>
      </c>
      <c r="B77" s="38" t="s">
        <v>42</v>
      </c>
      <c r="C77" s="36"/>
      <c r="D77" s="12"/>
      <c r="E77" s="37"/>
      <c r="F77" s="40"/>
      <c r="G77" s="37"/>
      <c r="H77" s="31" t="s">
        <v>31</v>
      </c>
      <c r="I77" s="14"/>
      <c r="J77" s="31"/>
      <c r="K77" s="31"/>
      <c r="L77" s="15"/>
    </row>
    <row r="78" spans="1:12" ht="12.75">
      <c r="A78" s="11" t="s">
        <v>22</v>
      </c>
      <c r="B78" s="38" t="s">
        <v>46</v>
      </c>
      <c r="C78" s="36"/>
      <c r="D78" s="12"/>
      <c r="E78" s="37"/>
      <c r="F78" s="40"/>
      <c r="G78" s="37"/>
      <c r="H78" s="31" t="s">
        <v>31</v>
      </c>
      <c r="I78" s="14"/>
      <c r="J78" s="31"/>
      <c r="K78" s="31"/>
      <c r="L78" s="15"/>
    </row>
    <row r="79" spans="1:12" ht="12.75">
      <c r="A79" s="11" t="s">
        <v>22</v>
      </c>
      <c r="B79" s="38" t="s">
        <v>47</v>
      </c>
      <c r="C79" s="36"/>
      <c r="D79" s="12"/>
      <c r="E79" s="37"/>
      <c r="F79" s="40"/>
      <c r="G79" s="37"/>
      <c r="H79" s="31" t="s">
        <v>31</v>
      </c>
      <c r="I79" s="14"/>
      <c r="J79" s="31"/>
      <c r="K79" s="31"/>
      <c r="L79" s="15"/>
    </row>
    <row r="80" spans="1:12" ht="12.75">
      <c r="A80" s="11" t="s">
        <v>22</v>
      </c>
      <c r="B80" s="38" t="s">
        <v>48</v>
      </c>
      <c r="C80" s="36"/>
      <c r="D80" s="12"/>
      <c r="E80" s="37"/>
      <c r="F80" s="31"/>
      <c r="G80" s="31"/>
      <c r="H80" s="31" t="s">
        <v>31</v>
      </c>
      <c r="I80" s="48"/>
      <c r="J80" s="31"/>
      <c r="K80" s="31"/>
      <c r="L80" s="15"/>
    </row>
    <row r="81" spans="1:12" ht="12.75">
      <c r="A81" s="11" t="s">
        <v>22</v>
      </c>
      <c r="B81" s="38" t="s">
        <v>49</v>
      </c>
      <c r="C81" s="36"/>
      <c r="D81" s="12"/>
      <c r="E81" s="37"/>
      <c r="F81" s="40"/>
      <c r="G81" s="37"/>
      <c r="H81" s="31" t="s">
        <v>31</v>
      </c>
      <c r="I81" s="16"/>
      <c r="J81" s="16"/>
      <c r="K81" s="16"/>
      <c r="L81" s="16"/>
    </row>
    <row r="82" spans="1:12" s="1" customFormat="1" ht="12.75">
      <c r="A82" s="44" t="s">
        <v>22</v>
      </c>
      <c r="B82" s="45" t="s">
        <v>43</v>
      </c>
      <c r="C82" s="46">
        <f>SUM(C70:C81)</f>
        <v>0</v>
      </c>
      <c r="D82" s="46">
        <f>SUM(D70:D81)</f>
        <v>0</v>
      </c>
      <c r="E82" s="46">
        <f>SUM(E70:E81)</f>
        <v>0</v>
      </c>
      <c r="F82" s="46" t="s">
        <v>31</v>
      </c>
      <c r="G82" s="46">
        <f>SUM(G70:G81)</f>
        <v>0</v>
      </c>
      <c r="H82" s="47" t="s">
        <v>31</v>
      </c>
      <c r="I82" s="21" t="e">
        <f>E82/D82</f>
        <v>#DIV/0!</v>
      </c>
      <c r="J82" s="39" t="s">
        <v>31</v>
      </c>
      <c r="K82" s="39" t="s">
        <v>31</v>
      </c>
      <c r="L82" s="22" t="e">
        <f>G82/E82</f>
        <v>#DIV/0!</v>
      </c>
    </row>
    <row r="83" spans="1:12" s="1" customFormat="1" ht="12.75">
      <c r="A83" s="30" t="s">
        <v>36</v>
      </c>
      <c r="B83" s="30" t="s">
        <v>30</v>
      </c>
      <c r="C83" s="31">
        <v>0</v>
      </c>
      <c r="D83" s="12">
        <v>0</v>
      </c>
      <c r="E83" s="31">
        <v>0</v>
      </c>
      <c r="F83" s="31">
        <v>0</v>
      </c>
      <c r="G83" s="31">
        <v>0</v>
      </c>
      <c r="H83" s="31">
        <v>0</v>
      </c>
      <c r="I83" s="48" t="s">
        <v>19</v>
      </c>
      <c r="J83" s="48" t="s">
        <v>19</v>
      </c>
      <c r="K83" s="48" t="s">
        <v>19</v>
      </c>
      <c r="L83" s="48" t="s">
        <v>19</v>
      </c>
    </row>
    <row r="84" spans="1:12" s="1" customFormat="1" ht="12.75">
      <c r="A84" s="30" t="s">
        <v>36</v>
      </c>
      <c r="B84" s="30" t="s">
        <v>32</v>
      </c>
      <c r="C84" s="31">
        <v>0</v>
      </c>
      <c r="D84" s="31">
        <v>0</v>
      </c>
      <c r="E84" s="31">
        <v>0</v>
      </c>
      <c r="F84" s="31">
        <v>0</v>
      </c>
      <c r="G84" s="31">
        <v>0</v>
      </c>
      <c r="H84" s="31">
        <v>0</v>
      </c>
      <c r="I84" s="16" t="s">
        <v>19</v>
      </c>
      <c r="J84" s="16" t="s">
        <v>19</v>
      </c>
      <c r="K84" s="16" t="s">
        <v>19</v>
      </c>
      <c r="L84" s="16" t="s">
        <v>19</v>
      </c>
    </row>
    <row r="85" spans="1:12" s="1" customFormat="1" ht="12.75">
      <c r="A85" s="30" t="s">
        <v>36</v>
      </c>
      <c r="B85" s="30" t="s">
        <v>33</v>
      </c>
      <c r="C85" s="31">
        <v>0</v>
      </c>
      <c r="D85" s="12">
        <v>0</v>
      </c>
      <c r="E85" s="31">
        <v>0</v>
      </c>
      <c r="F85" s="31">
        <v>0</v>
      </c>
      <c r="G85" s="31">
        <v>0</v>
      </c>
      <c r="H85" s="13">
        <v>0</v>
      </c>
      <c r="I85" s="16" t="s">
        <v>19</v>
      </c>
      <c r="J85" s="16" t="s">
        <v>19</v>
      </c>
      <c r="K85" s="16" t="s">
        <v>19</v>
      </c>
      <c r="L85" s="16" t="s">
        <v>19</v>
      </c>
    </row>
    <row r="86" spans="1:12" ht="12.75">
      <c r="A86" s="30" t="s">
        <v>36</v>
      </c>
      <c r="B86" s="30" t="s">
        <v>35</v>
      </c>
      <c r="C86" s="31">
        <v>0</v>
      </c>
      <c r="D86" s="12">
        <f>C86*0.264172</f>
        <v>0</v>
      </c>
      <c r="E86" s="31">
        <v>0</v>
      </c>
      <c r="F86" s="31">
        <v>0</v>
      </c>
      <c r="G86" s="31">
        <v>0</v>
      </c>
      <c r="H86" s="13">
        <v>0</v>
      </c>
      <c r="I86" s="16" t="s">
        <v>19</v>
      </c>
      <c r="J86" s="16" t="s">
        <v>19</v>
      </c>
      <c r="K86" s="16" t="s">
        <v>19</v>
      </c>
      <c r="L86" s="16" t="s">
        <v>19</v>
      </c>
    </row>
    <row r="87" spans="1:12" ht="12.75">
      <c r="A87" s="30" t="s">
        <v>36</v>
      </c>
      <c r="B87" s="38" t="s">
        <v>38</v>
      </c>
      <c r="C87" s="31">
        <v>0</v>
      </c>
      <c r="D87" s="12">
        <f>C87*0.264172</f>
        <v>0</v>
      </c>
      <c r="E87" s="31">
        <v>0</v>
      </c>
      <c r="F87" s="31">
        <v>0</v>
      </c>
      <c r="G87" s="31">
        <v>0</v>
      </c>
      <c r="H87" s="13">
        <v>0</v>
      </c>
      <c r="I87" s="16" t="s">
        <v>19</v>
      </c>
      <c r="J87" s="16" t="s">
        <v>19</v>
      </c>
      <c r="K87" s="16" t="s">
        <v>19</v>
      </c>
      <c r="L87" s="16" t="s">
        <v>19</v>
      </c>
    </row>
    <row r="88" spans="1:12" ht="12.75">
      <c r="A88" s="30" t="s">
        <v>36</v>
      </c>
      <c r="B88" s="38" t="s">
        <v>40</v>
      </c>
      <c r="C88" s="100">
        <v>70931</v>
      </c>
      <c r="D88" s="12">
        <f>C88*0.264172</f>
        <v>18737.984132</v>
      </c>
      <c r="E88" s="100">
        <v>34802</v>
      </c>
      <c r="F88" s="100">
        <v>49652</v>
      </c>
      <c r="G88" s="100">
        <v>10992</v>
      </c>
      <c r="H88" s="13">
        <f>F88+G88</f>
        <v>60644</v>
      </c>
      <c r="I88" s="14">
        <f>E88/D88</f>
        <v>1.8572969085061022</v>
      </c>
      <c r="J88" s="14">
        <f>F88/D88</f>
        <v>2.649804784240704</v>
      </c>
      <c r="K88" s="14">
        <f>H88/D88</f>
        <v>3.236420714885468</v>
      </c>
      <c r="L88" s="15">
        <f>G88/E88</f>
        <v>0.3158439170162634</v>
      </c>
    </row>
    <row r="89" spans="1:12" ht="12.75">
      <c r="A89" s="28" t="s">
        <v>36</v>
      </c>
      <c r="B89" s="38" t="s">
        <v>41</v>
      </c>
      <c r="C89" s="42"/>
      <c r="D89" s="12"/>
      <c r="E89" s="42"/>
      <c r="F89" s="42"/>
      <c r="G89" s="42"/>
      <c r="H89" s="13"/>
      <c r="I89" s="14"/>
      <c r="J89" s="14"/>
      <c r="K89" s="14"/>
      <c r="L89" s="15"/>
    </row>
    <row r="90" spans="1:12" ht="12.75">
      <c r="A90" s="28" t="s">
        <v>36</v>
      </c>
      <c r="B90" s="38" t="s">
        <v>42</v>
      </c>
      <c r="C90" s="43"/>
      <c r="D90" s="12"/>
      <c r="E90" s="43"/>
      <c r="F90" s="43"/>
      <c r="G90" s="43"/>
      <c r="H90" s="13"/>
      <c r="I90" s="14"/>
      <c r="J90" s="14"/>
      <c r="K90" s="14"/>
      <c r="L90" s="15"/>
    </row>
    <row r="91" spans="1:12" ht="12.75">
      <c r="A91" s="28" t="s">
        <v>36</v>
      </c>
      <c r="B91" s="38" t="s">
        <v>46</v>
      </c>
      <c r="C91" s="43"/>
      <c r="D91" s="12"/>
      <c r="E91" s="43"/>
      <c r="F91" s="43"/>
      <c r="G91" s="43"/>
      <c r="H91" s="13"/>
      <c r="I91" s="14"/>
      <c r="J91" s="14"/>
      <c r="K91" s="14"/>
      <c r="L91" s="15"/>
    </row>
    <row r="92" spans="1:12" ht="12.75">
      <c r="A92" s="28" t="s">
        <v>36</v>
      </c>
      <c r="B92" s="38" t="s">
        <v>47</v>
      </c>
      <c r="C92" s="50"/>
      <c r="D92" s="12"/>
      <c r="E92" s="50"/>
      <c r="F92" s="50"/>
      <c r="G92" s="49"/>
      <c r="H92" s="13"/>
      <c r="I92" s="14"/>
      <c r="J92" s="14"/>
      <c r="K92" s="14"/>
      <c r="L92" s="15"/>
    </row>
    <row r="93" spans="1:12" ht="12.75">
      <c r="A93" s="28" t="s">
        <v>36</v>
      </c>
      <c r="B93" s="38" t="s">
        <v>48</v>
      </c>
      <c r="C93" s="31"/>
      <c r="D93" s="12"/>
      <c r="E93" s="31"/>
      <c r="F93" s="31"/>
      <c r="G93" s="31"/>
      <c r="H93" s="13"/>
      <c r="I93" s="48"/>
      <c r="J93" s="48"/>
      <c r="K93" s="48"/>
      <c r="L93" s="48"/>
    </row>
    <row r="94" spans="1:12" ht="12.75">
      <c r="A94" s="28" t="s">
        <v>36</v>
      </c>
      <c r="B94" s="38" t="s">
        <v>49</v>
      </c>
      <c r="C94" s="50"/>
      <c r="D94" s="12"/>
      <c r="E94" s="50"/>
      <c r="F94" s="50"/>
      <c r="G94" s="49"/>
      <c r="H94" s="13"/>
      <c r="I94" s="16"/>
      <c r="J94" s="16"/>
      <c r="K94" s="16"/>
      <c r="L94" s="16"/>
    </row>
    <row r="95" spans="1:12" s="1" customFormat="1" ht="12.75">
      <c r="A95" s="19" t="s">
        <v>36</v>
      </c>
      <c r="B95" s="45" t="s">
        <v>43</v>
      </c>
      <c r="C95" s="46">
        <f aca="true" t="shared" si="11" ref="C95:H95">SUM(C83:C94)</f>
        <v>70931</v>
      </c>
      <c r="D95" s="46">
        <f t="shared" si="11"/>
        <v>18737.984132</v>
      </c>
      <c r="E95" s="46">
        <f t="shared" si="11"/>
        <v>34802</v>
      </c>
      <c r="F95" s="46">
        <f t="shared" si="11"/>
        <v>49652</v>
      </c>
      <c r="G95" s="46">
        <f t="shared" si="11"/>
        <v>10992</v>
      </c>
      <c r="H95" s="46">
        <f t="shared" si="11"/>
        <v>60644</v>
      </c>
      <c r="I95" s="21">
        <f>E95/D95</f>
        <v>1.8572969085061022</v>
      </c>
      <c r="J95" s="21">
        <f>F95/D95</f>
        <v>2.649804784240704</v>
      </c>
      <c r="K95" s="21">
        <f>H95/D95</f>
        <v>3.236420714885468</v>
      </c>
      <c r="L95" s="22">
        <f>G95/E95</f>
        <v>0.3158439170162634</v>
      </c>
    </row>
    <row r="96" spans="1:12" s="1" customFormat="1" ht="12.75">
      <c r="A96" s="33" t="s">
        <v>23</v>
      </c>
      <c r="B96" s="33" t="s">
        <v>43</v>
      </c>
      <c r="C96" s="20">
        <f>C17+C30+C43+C56+C69+C82+C95</f>
        <v>288859499</v>
      </c>
      <c r="D96" s="20">
        <f>D17+D30+D43+D56+D69+D82+D95</f>
        <v>76308591.56982802</v>
      </c>
      <c r="E96" s="20">
        <f>E17+E30+E43+E56+E69+E82+E95</f>
        <v>143855197</v>
      </c>
      <c r="F96" s="46" t="s">
        <v>31</v>
      </c>
      <c r="G96" s="20">
        <f>G17+G30+G43+G56+G69+G82+G95</f>
        <v>10992</v>
      </c>
      <c r="H96" s="39" t="s">
        <v>31</v>
      </c>
      <c r="I96" s="21">
        <f>E96/D96</f>
        <v>1.8851769380170231</v>
      </c>
      <c r="J96" s="39" t="s">
        <v>31</v>
      </c>
      <c r="K96" s="39" t="s">
        <v>31</v>
      </c>
      <c r="L96" s="22">
        <f>G96/E96</f>
        <v>7.641016959574982E-05</v>
      </c>
    </row>
    <row r="97" spans="1:12" s="1" customFormat="1" ht="12.75">
      <c r="A97" s="33" t="s">
        <v>44</v>
      </c>
      <c r="B97" s="33" t="s">
        <v>43</v>
      </c>
      <c r="C97" s="20">
        <f>C30+C43+C56+C69+C82</f>
        <v>267844432</v>
      </c>
      <c r="D97" s="20">
        <f>D30+D43+D56+D69+D82</f>
        <v>70756999.290304</v>
      </c>
      <c r="E97" s="20">
        <f>E30+E43+E56+E69+E82</f>
        <v>133717588</v>
      </c>
      <c r="F97" s="39" t="s">
        <v>31</v>
      </c>
      <c r="G97" s="20">
        <f>G30+G43+G56+G69+G82</f>
        <v>0</v>
      </c>
      <c r="H97" s="39" t="s">
        <v>31</v>
      </c>
      <c r="I97" s="21">
        <f>E97/D97</f>
        <v>1.8898142846812842</v>
      </c>
      <c r="J97" s="39" t="s">
        <v>31</v>
      </c>
      <c r="K97" s="39" t="s">
        <v>31</v>
      </c>
      <c r="L97" s="22">
        <f>G97/E97</f>
        <v>0</v>
      </c>
    </row>
    <row r="99" ht="12.75">
      <c r="A99" s="1" t="s">
        <v>24</v>
      </c>
    </row>
    <row r="100" ht="12.75">
      <c r="A100" s="1" t="s">
        <v>39</v>
      </c>
    </row>
    <row r="105" ht="13.5" customHeight="1"/>
    <row r="106" ht="13.5" customHeight="1"/>
    <row r="108" ht="13.5" customHeight="1"/>
    <row r="110" ht="13.5" customHeight="1"/>
    <row r="114" ht="12.75" customHeight="1"/>
    <row r="116" ht="12.75" customHeight="1"/>
    <row r="159" ht="13.5" customHeight="1"/>
    <row r="160" ht="13.5" customHeight="1"/>
    <row r="162" ht="13.5" customHeight="1"/>
    <row r="164" ht="13.5" customHeight="1"/>
    <row r="168" ht="12.75" customHeight="1"/>
    <row r="169" ht="12.75" customHeight="1"/>
    <row r="170" ht="12.75" customHeight="1"/>
    <row r="205" ht="13.5" customHeight="1"/>
    <row r="206" ht="13.5" customHeight="1"/>
    <row r="208" ht="13.5" customHeight="1"/>
    <row r="210" ht="13.5" customHeight="1"/>
    <row r="214" ht="12.75" customHeight="1"/>
    <row r="216" ht="12.75" customHeight="1"/>
    <row r="259" ht="13.5" customHeight="1"/>
    <row r="260" ht="13.5" customHeight="1"/>
    <row r="262" ht="13.5" customHeight="1"/>
    <row r="264" ht="13.5" customHeight="1"/>
    <row r="268" ht="12.75" customHeight="1"/>
    <row r="270" ht="12.75" customHeight="1"/>
    <row r="313" ht="13.5" customHeight="1"/>
    <row r="314" ht="13.5" customHeight="1"/>
    <row r="316" ht="13.5" customHeight="1"/>
    <row r="318" ht="13.5" customHeight="1"/>
    <row r="322" ht="12.75" customHeight="1"/>
    <row r="324" ht="12.75" customHeight="1"/>
    <row r="367" ht="13.5" customHeight="1"/>
    <row r="368" ht="13.5" customHeight="1"/>
    <row r="370" ht="13.5" customHeight="1"/>
    <row r="372" ht="13.5" customHeight="1"/>
    <row r="376" ht="12.75" customHeight="1"/>
    <row r="377" ht="12.75" customHeight="1"/>
    <row r="378" ht="12.75" customHeight="1"/>
    <row r="396" ht="13.5" customHeight="1"/>
    <row r="397" ht="13.5" customHeight="1"/>
    <row r="399" ht="13.5" customHeight="1"/>
    <row r="401" ht="13.5" customHeight="1"/>
    <row r="405" ht="12.75" customHeight="1"/>
    <row r="406" ht="12.75" customHeight="1"/>
    <row r="407" ht="12.75" customHeight="1"/>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56"/>
  <sheetViews>
    <sheetView zoomScalePageLayoutView="0" workbookViewId="0" topLeftCell="A1">
      <selection activeCell="A1" sqref="A1"/>
    </sheetView>
  </sheetViews>
  <sheetFormatPr defaultColWidth="9.140625" defaultRowHeight="12.75"/>
  <cols>
    <col min="1" max="1" width="9.28125" style="0" customWidth="1"/>
    <col min="2" max="2" width="18.57421875" style="0" customWidth="1"/>
    <col min="3" max="4" width="18.28125" style="0" customWidth="1"/>
    <col min="5" max="5" width="17.00390625" style="0" customWidth="1"/>
    <col min="6" max="6" width="16.28125" style="0" customWidth="1"/>
    <col min="7" max="7" width="16.140625" style="0" customWidth="1"/>
    <col min="8" max="8" width="21.7109375" style="0" customWidth="1"/>
    <col min="9" max="9" width="17.00390625" style="0" customWidth="1"/>
    <col min="10" max="10" width="8.00390625" style="0" customWidth="1"/>
  </cols>
  <sheetData>
    <row r="1" ht="12.75">
      <c r="A1" t="s">
        <v>63</v>
      </c>
    </row>
    <row r="2" spans="1:10" ht="12.75">
      <c r="A2" s="53" t="s">
        <v>0</v>
      </c>
      <c r="B2" s="53" t="s">
        <v>1</v>
      </c>
      <c r="C2" s="53" t="s">
        <v>60</v>
      </c>
      <c r="D2" s="53" t="s">
        <v>2</v>
      </c>
      <c r="E2" s="53" t="s">
        <v>3</v>
      </c>
      <c r="F2" s="53" t="s">
        <v>37</v>
      </c>
      <c r="G2" s="53" t="s">
        <v>5</v>
      </c>
      <c r="H2" s="53" t="s">
        <v>62</v>
      </c>
      <c r="I2" s="53" t="s">
        <v>61</v>
      </c>
      <c r="J2" s="54"/>
    </row>
    <row r="3" spans="1:10" ht="12.75">
      <c r="A3" s="61"/>
      <c r="B3" s="61"/>
      <c r="C3" s="61" t="s">
        <v>11</v>
      </c>
      <c r="D3" s="61" t="s">
        <v>12</v>
      </c>
      <c r="E3" s="61" t="s">
        <v>13</v>
      </c>
      <c r="F3" s="61" t="s">
        <v>13</v>
      </c>
      <c r="G3" s="61" t="s">
        <v>13</v>
      </c>
      <c r="H3" s="61" t="s">
        <v>13</v>
      </c>
      <c r="I3" s="61"/>
      <c r="J3" s="54"/>
    </row>
    <row r="4" spans="1:10" ht="12.75">
      <c r="A4" s="54" t="s">
        <v>30</v>
      </c>
      <c r="B4" s="54" t="s">
        <v>16</v>
      </c>
      <c r="C4" s="55">
        <v>1421932</v>
      </c>
      <c r="D4" s="107">
        <f aca="true" t="shared" si="0" ref="D4:D42">C4*0.264178</f>
        <v>375643.151896</v>
      </c>
      <c r="E4" s="55">
        <v>704822</v>
      </c>
      <c r="F4" s="55">
        <v>715572</v>
      </c>
      <c r="G4" s="55">
        <v>0</v>
      </c>
      <c r="H4" s="55">
        <f>F4+G4</f>
        <v>715572</v>
      </c>
      <c r="I4" s="54" t="s">
        <v>54</v>
      </c>
      <c r="J4" s="54"/>
    </row>
    <row r="5" spans="1:10" ht="12.75">
      <c r="A5" s="54" t="s">
        <v>30</v>
      </c>
      <c r="B5" s="54" t="s">
        <v>16</v>
      </c>
      <c r="C5" s="55">
        <v>176065</v>
      </c>
      <c r="D5" s="107">
        <f t="shared" si="0"/>
        <v>46512.49957000001</v>
      </c>
      <c r="E5" s="55">
        <v>105608</v>
      </c>
      <c r="F5" s="55">
        <v>107108</v>
      </c>
      <c r="G5" s="55">
        <v>0</v>
      </c>
      <c r="H5" s="55">
        <f aca="true" t="shared" si="1" ref="H5:H10">F5+G5</f>
        <v>107108</v>
      </c>
      <c r="I5" s="54" t="s">
        <v>55</v>
      </c>
      <c r="J5" s="54"/>
    </row>
    <row r="6" spans="1:10" ht="12.75">
      <c r="A6" s="54" t="s">
        <v>30</v>
      </c>
      <c r="B6" s="54" t="s">
        <v>18</v>
      </c>
      <c r="C6" s="55">
        <v>2835651</v>
      </c>
      <c r="D6" s="107">
        <f t="shared" si="0"/>
        <v>749116.6098780001</v>
      </c>
      <c r="E6" s="55">
        <v>1295943</v>
      </c>
      <c r="F6" s="55">
        <v>1446655</v>
      </c>
      <c r="G6" s="55">
        <v>0</v>
      </c>
      <c r="H6" s="55">
        <f t="shared" si="1"/>
        <v>1446655</v>
      </c>
      <c r="I6" s="54" t="s">
        <v>56</v>
      </c>
      <c r="J6" s="54"/>
    </row>
    <row r="7" spans="1:10" ht="12.75">
      <c r="A7" s="54" t="s">
        <v>30</v>
      </c>
      <c r="B7" s="54" t="s">
        <v>17</v>
      </c>
      <c r="C7" s="55">
        <v>16837462</v>
      </c>
      <c r="D7" s="107">
        <f t="shared" si="0"/>
        <v>4448087.036236</v>
      </c>
      <c r="E7" s="55">
        <v>11723971</v>
      </c>
      <c r="F7" s="55">
        <v>11924563</v>
      </c>
      <c r="G7" s="55">
        <v>0</v>
      </c>
      <c r="H7" s="55">
        <f t="shared" si="1"/>
        <v>11924563</v>
      </c>
      <c r="I7" s="54" t="s">
        <v>57</v>
      </c>
      <c r="J7" s="54"/>
    </row>
    <row r="8" spans="1:10" ht="12.75">
      <c r="A8" s="54" t="s">
        <v>30</v>
      </c>
      <c r="B8" s="54" t="s">
        <v>17</v>
      </c>
      <c r="C8" s="55">
        <v>15149652</v>
      </c>
      <c r="D8" s="107">
        <f t="shared" si="0"/>
        <v>4002204.7660560003</v>
      </c>
      <c r="E8" s="55">
        <v>6803607</v>
      </c>
      <c r="F8" s="55">
        <v>7470627</v>
      </c>
      <c r="G8" s="55">
        <v>0</v>
      </c>
      <c r="H8" s="55">
        <f t="shared" si="1"/>
        <v>7470627</v>
      </c>
      <c r="I8" s="54" t="s">
        <v>58</v>
      </c>
      <c r="J8" s="54"/>
    </row>
    <row r="9" spans="1:10" ht="12.75">
      <c r="A9" s="54" t="s">
        <v>30</v>
      </c>
      <c r="B9" s="54" t="s">
        <v>21</v>
      </c>
      <c r="C9" s="55">
        <v>24971947</v>
      </c>
      <c r="D9" s="107">
        <f t="shared" si="0"/>
        <v>6597039.014566001</v>
      </c>
      <c r="E9" s="55">
        <v>11391453</v>
      </c>
      <c r="F9" s="55">
        <v>12484439</v>
      </c>
      <c r="G9" s="55">
        <v>0</v>
      </c>
      <c r="H9" s="55">
        <f t="shared" si="1"/>
        <v>12484439</v>
      </c>
      <c r="I9" s="54" t="s">
        <v>59</v>
      </c>
      <c r="J9" s="54"/>
    </row>
    <row r="10" spans="1:10" ht="12.75">
      <c r="A10" s="54" t="s">
        <v>30</v>
      </c>
      <c r="B10" s="54" t="s">
        <v>21</v>
      </c>
      <c r="C10" s="55">
        <v>4739696</v>
      </c>
      <c r="D10" s="107">
        <f t="shared" si="0"/>
        <v>1252123.4098880002</v>
      </c>
      <c r="E10" s="55">
        <v>2322641</v>
      </c>
      <c r="F10" s="55">
        <v>2506580</v>
      </c>
      <c r="G10" s="55">
        <v>0</v>
      </c>
      <c r="H10" s="55">
        <f t="shared" si="1"/>
        <v>2506580</v>
      </c>
      <c r="I10" s="54" t="s">
        <v>56</v>
      </c>
      <c r="J10" s="54"/>
    </row>
    <row r="11" spans="1:10" s="1" customFormat="1" ht="12.75">
      <c r="A11" s="62" t="s">
        <v>30</v>
      </c>
      <c r="B11" s="62" t="s">
        <v>23</v>
      </c>
      <c r="C11" s="63">
        <f aca="true" t="shared" si="2" ref="C11:H11">SUM(C4:C10)</f>
        <v>66132405</v>
      </c>
      <c r="D11" s="107">
        <f t="shared" si="0"/>
        <v>17470726.48809</v>
      </c>
      <c r="E11" s="63">
        <f t="shared" si="2"/>
        <v>34348045</v>
      </c>
      <c r="F11" s="63">
        <f t="shared" si="2"/>
        <v>36655544</v>
      </c>
      <c r="G11" s="63">
        <f t="shared" si="2"/>
        <v>0</v>
      </c>
      <c r="H11" s="63">
        <f t="shared" si="2"/>
        <v>36655544</v>
      </c>
      <c r="I11" s="64"/>
      <c r="J11" s="62"/>
    </row>
    <row r="12" spans="1:9" ht="12.75">
      <c r="A12" s="54" t="s">
        <v>32</v>
      </c>
      <c r="B12" s="54" t="s">
        <v>16</v>
      </c>
      <c r="C12" s="55">
        <v>1670703</v>
      </c>
      <c r="D12" s="107">
        <f t="shared" si="0"/>
        <v>441362.97713400004</v>
      </c>
      <c r="E12" s="55">
        <v>740645</v>
      </c>
      <c r="F12" s="55">
        <v>753795</v>
      </c>
      <c r="G12" s="55">
        <v>0</v>
      </c>
      <c r="H12" s="55">
        <f>F12+G12</f>
        <v>753795</v>
      </c>
      <c r="I12" s="54" t="s">
        <v>54</v>
      </c>
    </row>
    <row r="13" spans="1:9" ht="12.75">
      <c r="A13" s="54" t="s">
        <v>32</v>
      </c>
      <c r="B13" s="54" t="s">
        <v>21</v>
      </c>
      <c r="C13" s="55">
        <v>8036182</v>
      </c>
      <c r="D13" s="107">
        <f t="shared" si="0"/>
        <v>2122982.488396</v>
      </c>
      <c r="E13" s="55">
        <v>3719274</v>
      </c>
      <c r="F13" s="55">
        <v>3911789</v>
      </c>
      <c r="G13" s="55">
        <v>0</v>
      </c>
      <c r="H13" s="55">
        <f>F13+G13</f>
        <v>3911789</v>
      </c>
      <c r="I13" s="54" t="s">
        <v>56</v>
      </c>
    </row>
    <row r="14" spans="1:10" s="1" customFormat="1" ht="12.75">
      <c r="A14" s="62" t="s">
        <v>32</v>
      </c>
      <c r="B14" s="62" t="s">
        <v>23</v>
      </c>
      <c r="C14" s="63">
        <f aca="true" t="shared" si="3" ref="C14:H14">C12+C13</f>
        <v>9706885</v>
      </c>
      <c r="D14" s="107">
        <f t="shared" si="0"/>
        <v>2564345.46553</v>
      </c>
      <c r="E14" s="63">
        <f t="shared" si="3"/>
        <v>4459919</v>
      </c>
      <c r="F14" s="63">
        <f t="shared" si="3"/>
        <v>4665584</v>
      </c>
      <c r="G14" s="63">
        <f t="shared" si="3"/>
        <v>0</v>
      </c>
      <c r="H14" s="63">
        <f t="shared" si="3"/>
        <v>4665584</v>
      </c>
      <c r="I14" s="64"/>
      <c r="J14" s="62"/>
    </row>
    <row r="15" spans="1:10" ht="12.75">
      <c r="A15" s="74" t="s">
        <v>33</v>
      </c>
      <c r="B15" s="11" t="s">
        <v>16</v>
      </c>
      <c r="C15" s="73">
        <v>3427595</v>
      </c>
      <c r="D15" s="107">
        <f t="shared" si="0"/>
        <v>905495.19191</v>
      </c>
      <c r="E15" s="73">
        <v>1853923</v>
      </c>
      <c r="F15" s="73">
        <v>1877363</v>
      </c>
      <c r="G15" s="72">
        <v>0</v>
      </c>
      <c r="H15" s="55">
        <f aca="true" t="shared" si="4" ref="H15:H31">F15+G15</f>
        <v>1877363</v>
      </c>
      <c r="I15" s="76" t="s">
        <v>54</v>
      </c>
      <c r="J15" s="54"/>
    </row>
    <row r="16" spans="1:10" ht="12.75">
      <c r="A16" s="74" t="s">
        <v>33</v>
      </c>
      <c r="B16" s="11" t="s">
        <v>17</v>
      </c>
      <c r="C16" s="73">
        <v>15719328</v>
      </c>
      <c r="D16" s="107">
        <f t="shared" si="0"/>
        <v>4152700.6323840003</v>
      </c>
      <c r="E16" s="73">
        <v>10593966</v>
      </c>
      <c r="F16" s="73">
        <v>10803621</v>
      </c>
      <c r="G16" s="72">
        <v>0</v>
      </c>
      <c r="H16" s="55">
        <f t="shared" si="4"/>
        <v>10803621</v>
      </c>
      <c r="I16" s="76" t="s">
        <v>57</v>
      </c>
      <c r="J16" s="54"/>
    </row>
    <row r="17" spans="1:8" ht="12.75">
      <c r="A17" s="75" t="s">
        <v>33</v>
      </c>
      <c r="B17" s="62" t="s">
        <v>23</v>
      </c>
      <c r="C17" s="63">
        <f>C15+C16</f>
        <v>19146923</v>
      </c>
      <c r="D17" s="64">
        <f t="shared" si="0"/>
        <v>5058195.824294001</v>
      </c>
      <c r="E17" s="63">
        <f>E15+E16</f>
        <v>12447889</v>
      </c>
      <c r="F17" s="63">
        <f>F15+F16</f>
        <v>12680984</v>
      </c>
      <c r="G17" s="63">
        <f>G15+G16</f>
        <v>0</v>
      </c>
      <c r="H17" s="64">
        <f t="shared" si="4"/>
        <v>12680984</v>
      </c>
    </row>
    <row r="18" spans="1:10" ht="12.75">
      <c r="A18" s="54" t="s">
        <v>35</v>
      </c>
      <c r="B18" s="54" t="s">
        <v>16</v>
      </c>
      <c r="C18" s="55">
        <v>851</v>
      </c>
      <c r="D18" s="107">
        <f t="shared" si="0"/>
        <v>224.815478</v>
      </c>
      <c r="E18" s="55">
        <v>2076</v>
      </c>
      <c r="F18" s="55">
        <v>2090</v>
      </c>
      <c r="G18" s="55">
        <v>0</v>
      </c>
      <c r="H18" s="55">
        <f t="shared" si="4"/>
        <v>2090</v>
      </c>
      <c r="I18" s="54" t="s">
        <v>154</v>
      </c>
      <c r="J18" s="54"/>
    </row>
    <row r="19" spans="1:10" ht="12.75">
      <c r="A19" s="54" t="s">
        <v>35</v>
      </c>
      <c r="B19" s="54" t="s">
        <v>16</v>
      </c>
      <c r="C19" s="55">
        <v>2286</v>
      </c>
      <c r="D19" s="107">
        <f t="shared" si="0"/>
        <v>603.9109080000001</v>
      </c>
      <c r="E19" s="55">
        <v>4865</v>
      </c>
      <c r="F19" s="55">
        <v>4913</v>
      </c>
      <c r="G19" s="55">
        <v>0</v>
      </c>
      <c r="H19" s="55">
        <f t="shared" si="4"/>
        <v>4913</v>
      </c>
      <c r="I19" s="54" t="s">
        <v>155</v>
      </c>
      <c r="J19" s="54"/>
    </row>
    <row r="20" spans="1:10" ht="12.75">
      <c r="A20" s="54" t="s">
        <v>35</v>
      </c>
      <c r="B20" s="54" t="s">
        <v>16</v>
      </c>
      <c r="C20" s="55">
        <v>2718849</v>
      </c>
      <c r="D20" s="107">
        <f t="shared" si="0"/>
        <v>718260.091122</v>
      </c>
      <c r="E20" s="55">
        <v>1439939</v>
      </c>
      <c r="F20" s="55">
        <v>1463039</v>
      </c>
      <c r="G20" s="55">
        <v>0</v>
      </c>
      <c r="H20" s="55">
        <f t="shared" si="4"/>
        <v>1463039</v>
      </c>
      <c r="I20" s="54" t="s">
        <v>54</v>
      </c>
      <c r="J20" s="54"/>
    </row>
    <row r="21" spans="1:10" ht="12.75">
      <c r="A21" s="54" t="s">
        <v>35</v>
      </c>
      <c r="B21" s="54" t="s">
        <v>20</v>
      </c>
      <c r="C21" s="55">
        <v>18584700</v>
      </c>
      <c r="D21" s="107">
        <f t="shared" si="0"/>
        <v>4909668.8766</v>
      </c>
      <c r="E21" s="55">
        <v>8332379</v>
      </c>
      <c r="F21" s="55">
        <v>9038543</v>
      </c>
      <c r="G21" s="55">
        <v>0</v>
      </c>
      <c r="H21" s="55">
        <f t="shared" si="4"/>
        <v>9038543</v>
      </c>
      <c r="I21" s="54" t="s">
        <v>59</v>
      </c>
      <c r="J21" s="54"/>
    </row>
    <row r="22" spans="1:10" ht="12.75">
      <c r="A22" s="54" t="s">
        <v>35</v>
      </c>
      <c r="B22" s="54" t="s">
        <v>20</v>
      </c>
      <c r="C22" s="55">
        <v>10612956</v>
      </c>
      <c r="D22" s="107">
        <f t="shared" si="0"/>
        <v>2803709.490168</v>
      </c>
      <c r="E22" s="55">
        <v>4634244</v>
      </c>
      <c r="F22" s="55">
        <v>4801128</v>
      </c>
      <c r="G22" s="55">
        <v>0</v>
      </c>
      <c r="H22" s="55">
        <f t="shared" si="4"/>
        <v>4801128</v>
      </c>
      <c r="I22" s="54" t="s">
        <v>56</v>
      </c>
      <c r="J22" s="54"/>
    </row>
    <row r="23" spans="1:10" s="1" customFormat="1" ht="12.75">
      <c r="A23" s="62" t="s">
        <v>35</v>
      </c>
      <c r="B23" s="62" t="s">
        <v>23</v>
      </c>
      <c r="C23" s="63">
        <f aca="true" t="shared" si="5" ref="C23:H23">SUM(C18:C22)</f>
        <v>31919642</v>
      </c>
      <c r="D23" s="64">
        <f t="shared" si="0"/>
        <v>8432467.184276002</v>
      </c>
      <c r="E23" s="63">
        <f t="shared" si="5"/>
        <v>14413503</v>
      </c>
      <c r="F23" s="63">
        <f t="shared" si="5"/>
        <v>15309713</v>
      </c>
      <c r="G23" s="63">
        <f t="shared" si="5"/>
        <v>0</v>
      </c>
      <c r="H23" s="63">
        <f t="shared" si="5"/>
        <v>15309713</v>
      </c>
      <c r="I23" s="64"/>
      <c r="J23" s="62"/>
    </row>
    <row r="24" spans="1:10" ht="12.75">
      <c r="A24" s="54" t="s">
        <v>38</v>
      </c>
      <c r="B24" s="54" t="s">
        <v>16</v>
      </c>
      <c r="C24" s="55">
        <v>2591446</v>
      </c>
      <c r="D24" s="107">
        <f t="shared" si="0"/>
        <v>684603.0213880001</v>
      </c>
      <c r="E24" s="55">
        <v>1147697</v>
      </c>
      <c r="F24" s="55">
        <v>1152497</v>
      </c>
      <c r="G24" s="89">
        <v>0</v>
      </c>
      <c r="H24" s="55">
        <f t="shared" si="4"/>
        <v>1152497</v>
      </c>
      <c r="I24" s="54" t="s">
        <v>167</v>
      </c>
      <c r="J24" s="54"/>
    </row>
    <row r="25" spans="1:10" ht="12.75">
      <c r="A25" s="54" t="s">
        <v>38</v>
      </c>
      <c r="B25" s="54" t="s">
        <v>16</v>
      </c>
      <c r="C25" s="55">
        <v>2360392</v>
      </c>
      <c r="D25" s="107">
        <f t="shared" si="0"/>
        <v>623563.6377760001</v>
      </c>
      <c r="E25" s="55">
        <v>1172923</v>
      </c>
      <c r="F25" s="55">
        <v>1190623</v>
      </c>
      <c r="G25" s="89">
        <v>0</v>
      </c>
      <c r="H25" s="55">
        <f t="shared" si="4"/>
        <v>1190623</v>
      </c>
      <c r="I25" s="54" t="s">
        <v>54</v>
      </c>
      <c r="J25" s="54"/>
    </row>
    <row r="26" spans="1:10" ht="12.75">
      <c r="A26" s="54" t="s">
        <v>38</v>
      </c>
      <c r="B26" s="54" t="s">
        <v>20</v>
      </c>
      <c r="C26" s="55">
        <v>21933364</v>
      </c>
      <c r="D26" s="107">
        <f t="shared" si="0"/>
        <v>5794312.234792001</v>
      </c>
      <c r="E26" s="55">
        <v>10002237</v>
      </c>
      <c r="F26" s="55">
        <v>10661296</v>
      </c>
      <c r="G26" s="89">
        <v>0</v>
      </c>
      <c r="H26" s="55">
        <f t="shared" si="4"/>
        <v>10661296</v>
      </c>
      <c r="I26" s="54" t="s">
        <v>59</v>
      </c>
      <c r="J26" s="54"/>
    </row>
    <row r="27" spans="1:10" ht="12.75">
      <c r="A27" s="54" t="s">
        <v>38</v>
      </c>
      <c r="B27" s="54" t="s">
        <v>20</v>
      </c>
      <c r="C27" s="55">
        <v>4185887</v>
      </c>
      <c r="D27" s="107">
        <f t="shared" si="0"/>
        <v>1105819.255886</v>
      </c>
      <c r="E27" s="55">
        <v>2072168</v>
      </c>
      <c r="F27" s="55">
        <v>2256467</v>
      </c>
      <c r="G27" s="89">
        <v>0</v>
      </c>
      <c r="H27" s="55">
        <f t="shared" si="4"/>
        <v>2256467</v>
      </c>
      <c r="I27" s="54" t="s">
        <v>56</v>
      </c>
      <c r="J27" s="54"/>
    </row>
    <row r="28" spans="1:9" ht="12.75">
      <c r="A28" s="54" t="s">
        <v>38</v>
      </c>
      <c r="B28" s="54" t="s">
        <v>20</v>
      </c>
      <c r="C28" s="55">
        <v>12587245</v>
      </c>
      <c r="D28" s="107">
        <f t="shared" si="0"/>
        <v>3325273.2096100003</v>
      </c>
      <c r="E28" s="55">
        <v>5973452</v>
      </c>
      <c r="F28" s="55">
        <v>6651120</v>
      </c>
      <c r="G28" s="89">
        <v>0</v>
      </c>
      <c r="H28" s="55">
        <f t="shared" si="4"/>
        <v>6651120</v>
      </c>
      <c r="I28" s="54" t="s">
        <v>57</v>
      </c>
    </row>
    <row r="29" spans="1:9" ht="12.75">
      <c r="A29" s="54" t="s">
        <v>38</v>
      </c>
      <c r="B29" s="54" t="s">
        <v>17</v>
      </c>
      <c r="C29" s="55">
        <v>6404362</v>
      </c>
      <c r="D29" s="107">
        <f t="shared" si="0"/>
        <v>1691891.544436</v>
      </c>
      <c r="E29" s="55">
        <v>3045336</v>
      </c>
      <c r="F29" s="55">
        <v>3294884</v>
      </c>
      <c r="G29" s="89">
        <v>0</v>
      </c>
      <c r="H29" s="55">
        <f t="shared" si="4"/>
        <v>3294884</v>
      </c>
      <c r="I29" s="54" t="s">
        <v>59</v>
      </c>
    </row>
    <row r="30" spans="1:10" ht="12.75">
      <c r="A30" s="54" t="s">
        <v>38</v>
      </c>
      <c r="B30" s="54" t="s">
        <v>21</v>
      </c>
      <c r="C30" s="55">
        <v>5498320</v>
      </c>
      <c r="D30" s="107">
        <f t="shared" si="0"/>
        <v>1452535.18096</v>
      </c>
      <c r="E30" s="55">
        <v>2721868</v>
      </c>
      <c r="F30" s="55">
        <v>2963952</v>
      </c>
      <c r="G30" s="89">
        <v>0</v>
      </c>
      <c r="H30" s="55">
        <f t="shared" si="4"/>
        <v>2963952</v>
      </c>
      <c r="I30" s="54" t="s">
        <v>59</v>
      </c>
      <c r="J30" s="54"/>
    </row>
    <row r="31" spans="1:10" ht="12.75">
      <c r="A31" s="54" t="s">
        <v>38</v>
      </c>
      <c r="B31" s="54" t="s">
        <v>21</v>
      </c>
      <c r="C31" s="55">
        <v>3388050</v>
      </c>
      <c r="D31" s="107">
        <f t="shared" si="0"/>
        <v>895048.2729000001</v>
      </c>
      <c r="E31" s="55">
        <v>1677209</v>
      </c>
      <c r="F31" s="55">
        <v>1826380</v>
      </c>
      <c r="G31" s="89">
        <v>0</v>
      </c>
      <c r="H31" s="55">
        <f t="shared" si="4"/>
        <v>1826380</v>
      </c>
      <c r="I31" s="54" t="s">
        <v>56</v>
      </c>
      <c r="J31" s="54"/>
    </row>
    <row r="32" spans="1:10" s="1" customFormat="1" ht="12.75">
      <c r="A32" s="62" t="s">
        <v>38</v>
      </c>
      <c r="B32" s="62" t="s">
        <v>23</v>
      </c>
      <c r="C32" s="63">
        <f aca="true" t="shared" si="6" ref="C32:H32">SUM(C24:C31)</f>
        <v>58949066</v>
      </c>
      <c r="D32" s="64">
        <f t="shared" si="0"/>
        <v>15573046.357748002</v>
      </c>
      <c r="E32" s="63">
        <f t="shared" si="6"/>
        <v>27812890</v>
      </c>
      <c r="F32" s="63">
        <f t="shared" si="6"/>
        <v>29997219</v>
      </c>
      <c r="G32" s="63">
        <f t="shared" si="6"/>
        <v>0</v>
      </c>
      <c r="H32" s="63">
        <f t="shared" si="6"/>
        <v>29997219</v>
      </c>
      <c r="I32" s="64"/>
      <c r="J32" s="62"/>
    </row>
    <row r="33" spans="1:10" s="1" customFormat="1" ht="12.75">
      <c r="A33" s="106" t="s">
        <v>40</v>
      </c>
      <c r="B33" s="54" t="s">
        <v>36</v>
      </c>
      <c r="C33" s="55">
        <v>70931</v>
      </c>
      <c r="D33" s="107">
        <f t="shared" si="0"/>
        <v>18738.409718000003</v>
      </c>
      <c r="E33" s="55">
        <v>34802</v>
      </c>
      <c r="F33" s="55">
        <v>49652</v>
      </c>
      <c r="G33" s="55">
        <v>10992</v>
      </c>
      <c r="H33" s="55">
        <f aca="true" t="shared" si="7" ref="H33:H42">F33+G33</f>
        <v>60644</v>
      </c>
      <c r="I33" s="54" t="s">
        <v>211</v>
      </c>
      <c r="J33" s="62"/>
    </row>
    <row r="34" spans="1:10" s="1" customFormat="1" ht="12.75">
      <c r="A34" s="106" t="s">
        <v>40</v>
      </c>
      <c r="B34" s="54" t="s">
        <v>16</v>
      </c>
      <c r="C34" s="55">
        <v>4447923</v>
      </c>
      <c r="D34" s="107">
        <f t="shared" si="0"/>
        <v>1175043.4022940001</v>
      </c>
      <c r="E34" s="55">
        <v>1941727</v>
      </c>
      <c r="F34" s="55">
        <v>1949927</v>
      </c>
      <c r="G34" s="55">
        <v>0</v>
      </c>
      <c r="H34" s="55">
        <f t="shared" si="7"/>
        <v>1949927</v>
      </c>
      <c r="I34" s="54" t="s">
        <v>167</v>
      </c>
      <c r="J34" s="62"/>
    </row>
    <row r="35" spans="1:10" s="1" customFormat="1" ht="12.75">
      <c r="A35" s="106" t="s">
        <v>40</v>
      </c>
      <c r="B35" s="54" t="s">
        <v>16</v>
      </c>
      <c r="C35" s="55">
        <v>2126094</v>
      </c>
      <c r="D35" s="107">
        <f t="shared" si="0"/>
        <v>561667.260732</v>
      </c>
      <c r="E35" s="55">
        <v>988582</v>
      </c>
      <c r="F35" s="55">
        <v>1007182</v>
      </c>
      <c r="G35" s="55">
        <v>0</v>
      </c>
      <c r="H35" s="55">
        <f t="shared" si="7"/>
        <v>1007182</v>
      </c>
      <c r="I35" s="54" t="s">
        <v>54</v>
      </c>
      <c r="J35" s="62"/>
    </row>
    <row r="36" spans="1:10" s="1" customFormat="1" ht="12.75">
      <c r="A36" s="106" t="s">
        <v>40</v>
      </c>
      <c r="B36" s="54" t="s">
        <v>20</v>
      </c>
      <c r="C36" s="55">
        <v>27452455</v>
      </c>
      <c r="D36" s="107">
        <f t="shared" si="0"/>
        <v>7252334.656990001</v>
      </c>
      <c r="E36" s="55">
        <v>13848529</v>
      </c>
      <c r="F36" s="55">
        <v>14376245</v>
      </c>
      <c r="G36" s="55">
        <v>0</v>
      </c>
      <c r="H36" s="55">
        <f t="shared" si="7"/>
        <v>14376245</v>
      </c>
      <c r="I36" s="54" t="s">
        <v>59</v>
      </c>
      <c r="J36" s="62"/>
    </row>
    <row r="37" spans="1:10" s="1" customFormat="1" ht="12.75">
      <c r="A37" s="106" t="s">
        <v>40</v>
      </c>
      <c r="B37" s="54" t="s">
        <v>20</v>
      </c>
      <c r="C37" s="55">
        <v>4612583</v>
      </c>
      <c r="D37" s="107">
        <f t="shared" si="0"/>
        <v>1218542.9517740002</v>
      </c>
      <c r="E37" s="55">
        <v>2304385</v>
      </c>
      <c r="F37" s="55">
        <v>2365311</v>
      </c>
      <c r="G37" s="55">
        <v>0</v>
      </c>
      <c r="H37" s="55">
        <f t="shared" si="7"/>
        <v>2365311</v>
      </c>
      <c r="I37" s="54" t="s">
        <v>56</v>
      </c>
      <c r="J37" s="62"/>
    </row>
    <row r="38" spans="1:10" s="1" customFormat="1" ht="12.75">
      <c r="A38" s="106" t="s">
        <v>40</v>
      </c>
      <c r="B38" s="54" t="s">
        <v>20</v>
      </c>
      <c r="C38" s="55">
        <v>19877133</v>
      </c>
      <c r="D38" s="107">
        <f t="shared" si="0"/>
        <v>5251101.241674</v>
      </c>
      <c r="E38" s="55">
        <v>8619587</v>
      </c>
      <c r="F38" s="55">
        <v>9494752</v>
      </c>
      <c r="G38" s="55">
        <v>0</v>
      </c>
      <c r="H38" s="55">
        <f t="shared" si="7"/>
        <v>9494752</v>
      </c>
      <c r="I38" s="54" t="s">
        <v>211</v>
      </c>
      <c r="J38" s="62"/>
    </row>
    <row r="39" spans="1:10" s="1" customFormat="1" ht="12.75">
      <c r="A39" s="106" t="s">
        <v>40</v>
      </c>
      <c r="B39" s="54" t="s">
        <v>17</v>
      </c>
      <c r="C39" s="55">
        <v>15224505</v>
      </c>
      <c r="D39" s="107">
        <f t="shared" si="0"/>
        <v>4021979.28189</v>
      </c>
      <c r="E39" s="55">
        <v>7234251</v>
      </c>
      <c r="F39" s="55">
        <v>7763166</v>
      </c>
      <c r="G39" s="55">
        <v>0</v>
      </c>
      <c r="H39" s="55">
        <f t="shared" si="7"/>
        <v>7763166</v>
      </c>
      <c r="I39" s="54" t="s">
        <v>212</v>
      </c>
      <c r="J39" s="62"/>
    </row>
    <row r="40" spans="1:10" s="1" customFormat="1" ht="12.75">
      <c r="A40" s="106" t="s">
        <v>40</v>
      </c>
      <c r="B40" s="54" t="s">
        <v>21</v>
      </c>
      <c r="C40" s="55">
        <v>11588374</v>
      </c>
      <c r="D40" s="107">
        <f t="shared" si="0"/>
        <v>3061393.466572</v>
      </c>
      <c r="E40" s="55">
        <v>5908356</v>
      </c>
      <c r="F40" s="55">
        <v>6418577</v>
      </c>
      <c r="G40" s="55">
        <v>0</v>
      </c>
      <c r="H40" s="55">
        <f t="shared" si="7"/>
        <v>6418577</v>
      </c>
      <c r="I40" s="54" t="s">
        <v>59</v>
      </c>
      <c r="J40" s="62"/>
    </row>
    <row r="41" spans="1:10" s="1" customFormat="1" ht="12.75">
      <c r="A41" s="106" t="s">
        <v>40</v>
      </c>
      <c r="B41" s="54" t="s">
        <v>21</v>
      </c>
      <c r="C41" s="55">
        <v>4490792</v>
      </c>
      <c r="D41" s="107">
        <f t="shared" si="0"/>
        <v>1186368.448976</v>
      </c>
      <c r="E41" s="55">
        <v>2289639</v>
      </c>
      <c r="F41" s="55">
        <v>2487363</v>
      </c>
      <c r="G41" s="55">
        <v>0</v>
      </c>
      <c r="H41" s="55">
        <f t="shared" si="7"/>
        <v>2487363</v>
      </c>
      <c r="I41" s="54" t="s">
        <v>56</v>
      </c>
      <c r="J41" s="62"/>
    </row>
    <row r="42" spans="1:10" s="1" customFormat="1" ht="12.75">
      <c r="A42" s="106" t="s">
        <v>40</v>
      </c>
      <c r="B42" s="54" t="s">
        <v>21</v>
      </c>
      <c r="C42" s="55">
        <v>13113788</v>
      </c>
      <c r="D42" s="107">
        <f t="shared" si="0"/>
        <v>3464374.2862640005</v>
      </c>
      <c r="E42" s="55">
        <v>7203093</v>
      </c>
      <c r="F42" s="55">
        <v>7638216</v>
      </c>
      <c r="G42" s="55">
        <v>0</v>
      </c>
      <c r="H42" s="55">
        <f t="shared" si="7"/>
        <v>7638216</v>
      </c>
      <c r="I42" s="54" t="s">
        <v>57</v>
      </c>
      <c r="J42" s="62"/>
    </row>
    <row r="43" spans="1:10" ht="12.75">
      <c r="A43" s="105" t="s">
        <v>40</v>
      </c>
      <c r="B43" s="62" t="s">
        <v>23</v>
      </c>
      <c r="C43" s="63">
        <f>SUM(C33:C42)</f>
        <v>103004578</v>
      </c>
      <c r="D43" s="64">
        <f>C43*0.264178</f>
        <v>27211543.406884003</v>
      </c>
      <c r="E43" s="63">
        <f>SUM(E33:E42)</f>
        <v>50372951</v>
      </c>
      <c r="F43" s="63">
        <f>SUM(F33:F42)</f>
        <v>53550391</v>
      </c>
      <c r="G43" s="63">
        <f>SUM(G33:G42)</f>
        <v>10992</v>
      </c>
      <c r="H43" s="63">
        <f>SUM(H33:H42)</f>
        <v>53561383</v>
      </c>
      <c r="I43" s="55"/>
      <c r="J43" s="54"/>
    </row>
    <row r="44" spans="1:10" ht="12.75">
      <c r="A44" s="55"/>
      <c r="B44" s="54"/>
      <c r="C44" s="54"/>
      <c r="D44" s="54"/>
      <c r="E44" s="55"/>
      <c r="F44" s="55"/>
      <c r="G44" s="55"/>
      <c r="H44" s="55"/>
      <c r="I44" s="55"/>
      <c r="J44" s="54"/>
    </row>
    <row r="45" spans="1:10" ht="12.75">
      <c r="A45" s="55"/>
      <c r="B45" s="54"/>
      <c r="C45" s="54"/>
      <c r="D45" s="54"/>
      <c r="E45" s="55"/>
      <c r="F45" s="55"/>
      <c r="G45" s="55"/>
      <c r="H45" s="55"/>
      <c r="I45" s="55"/>
      <c r="J45" s="54"/>
    </row>
    <row r="46" spans="1:10" ht="12.75">
      <c r="A46" s="55"/>
      <c r="B46" s="54"/>
      <c r="C46" s="54"/>
      <c r="D46" s="54"/>
      <c r="E46" s="55"/>
      <c r="F46" s="55"/>
      <c r="G46" s="55"/>
      <c r="H46" s="55"/>
      <c r="I46" s="55"/>
      <c r="J46" s="54"/>
    </row>
    <row r="47" spans="1:10" ht="12.75">
      <c r="A47" s="1" t="s">
        <v>24</v>
      </c>
      <c r="C47" s="54"/>
      <c r="D47" s="54"/>
      <c r="E47" s="55"/>
      <c r="F47" s="55"/>
      <c r="G47" s="55"/>
      <c r="H47" s="55"/>
      <c r="I47" s="55"/>
      <c r="J47" s="54"/>
    </row>
    <row r="48" spans="1:10" ht="12.75">
      <c r="A48" s="1" t="s">
        <v>39</v>
      </c>
      <c r="C48" s="54"/>
      <c r="D48" s="54"/>
      <c r="E48" s="55"/>
      <c r="F48" s="55"/>
      <c r="G48" s="55"/>
      <c r="H48" s="55"/>
      <c r="I48" s="55"/>
      <c r="J48" s="54"/>
    </row>
    <row r="49" spans="1:10" ht="12.75">
      <c r="A49" s="55"/>
      <c r="B49" s="54"/>
      <c r="C49" s="54"/>
      <c r="D49" s="54"/>
      <c r="E49" s="55"/>
      <c r="F49" s="55"/>
      <c r="G49" s="55"/>
      <c r="H49" s="55"/>
      <c r="I49" s="55"/>
      <c r="J49" s="54"/>
    </row>
    <row r="50" spans="1:10" ht="12.75">
      <c r="A50" s="55"/>
      <c r="B50" s="54"/>
      <c r="C50" s="54"/>
      <c r="D50" s="54"/>
      <c r="E50" s="55"/>
      <c r="F50" s="55"/>
      <c r="G50" s="55"/>
      <c r="H50" s="55"/>
      <c r="I50" s="55"/>
      <c r="J50" s="54"/>
    </row>
    <row r="51" spans="1:10" ht="12.75">
      <c r="A51" s="55"/>
      <c r="B51" s="54"/>
      <c r="C51" s="54"/>
      <c r="D51" s="54"/>
      <c r="E51" s="55"/>
      <c r="F51" s="55"/>
      <c r="G51" s="55"/>
      <c r="H51" s="55"/>
      <c r="I51" s="55"/>
      <c r="J51" s="54"/>
    </row>
    <row r="52" spans="1:10" ht="12.75">
      <c r="A52" s="55"/>
      <c r="B52" s="54"/>
      <c r="C52" s="54"/>
      <c r="D52" s="54"/>
      <c r="E52" s="55"/>
      <c r="F52" s="55"/>
      <c r="G52" s="55"/>
      <c r="H52" s="55"/>
      <c r="I52" s="55"/>
      <c r="J52" s="54"/>
    </row>
    <row r="53" spans="1:10" ht="12.75">
      <c r="A53" s="55"/>
      <c r="B53" s="54"/>
      <c r="C53" s="54"/>
      <c r="D53" s="54"/>
      <c r="E53" s="55"/>
      <c r="F53" s="55"/>
      <c r="G53" s="55"/>
      <c r="H53" s="55"/>
      <c r="I53" s="55"/>
      <c r="J53" s="54"/>
    </row>
    <row r="54" spans="1:10" ht="12.75">
      <c r="A54" s="55"/>
      <c r="B54" s="54"/>
      <c r="C54" s="54"/>
      <c r="D54" s="54"/>
      <c r="E54" s="55"/>
      <c r="F54" s="55"/>
      <c r="G54" s="55"/>
      <c r="H54" s="55"/>
      <c r="I54" s="55"/>
      <c r="J54" s="54"/>
    </row>
    <row r="55" spans="1:10" ht="12.75">
      <c r="A55" s="55"/>
      <c r="B55" s="54"/>
      <c r="C55" s="54"/>
      <c r="D55" s="54"/>
      <c r="E55" s="55"/>
      <c r="F55" s="55"/>
      <c r="G55" s="55"/>
      <c r="H55" s="55"/>
      <c r="I55" s="55"/>
      <c r="J55" s="54"/>
    </row>
    <row r="56" spans="1:10" ht="12.75">
      <c r="A56" s="55"/>
      <c r="B56" s="54"/>
      <c r="C56" s="54"/>
      <c r="D56" s="54"/>
      <c r="E56" s="55"/>
      <c r="F56" s="55"/>
      <c r="G56" s="55"/>
      <c r="H56" s="55"/>
      <c r="I56" s="55"/>
      <c r="J56" s="54"/>
    </row>
    <row r="57" spans="1:10" ht="12.75">
      <c r="A57" s="55"/>
      <c r="B57" s="54"/>
      <c r="C57" s="54"/>
      <c r="D57" s="54"/>
      <c r="E57" s="55"/>
      <c r="F57" s="55"/>
      <c r="G57" s="55"/>
      <c r="H57" s="55"/>
      <c r="I57" s="55"/>
      <c r="J57" s="54"/>
    </row>
    <row r="58" spans="1:10" ht="12.75">
      <c r="A58" s="55"/>
      <c r="B58" s="54"/>
      <c r="C58" s="54"/>
      <c r="D58" s="54"/>
      <c r="E58" s="55"/>
      <c r="F58" s="55"/>
      <c r="G58" s="55"/>
      <c r="H58" s="55"/>
      <c r="I58" s="55"/>
      <c r="J58" s="54"/>
    </row>
    <row r="59" spans="1:10" ht="12.75">
      <c r="A59" s="55"/>
      <c r="B59" s="54"/>
      <c r="C59" s="54"/>
      <c r="D59" s="54"/>
      <c r="E59" s="55"/>
      <c r="F59" s="55"/>
      <c r="G59" s="55"/>
      <c r="H59" s="55"/>
      <c r="I59" s="55"/>
      <c r="J59" s="54"/>
    </row>
    <row r="60" spans="1:10" ht="12.75">
      <c r="A60" s="55"/>
      <c r="B60" s="54"/>
      <c r="C60" s="54"/>
      <c r="D60" s="54"/>
      <c r="E60" s="55"/>
      <c r="F60" s="55"/>
      <c r="G60" s="55"/>
      <c r="H60" s="55"/>
      <c r="I60" s="55"/>
      <c r="J60" s="54"/>
    </row>
    <row r="61" spans="1:10" ht="12.75">
      <c r="A61" s="55"/>
      <c r="B61" s="54"/>
      <c r="C61" s="54"/>
      <c r="D61" s="54"/>
      <c r="E61" s="55"/>
      <c r="F61" s="55"/>
      <c r="G61" s="55"/>
      <c r="H61" s="55"/>
      <c r="I61" s="55"/>
      <c r="J61" s="54"/>
    </row>
    <row r="62" spans="1:10" ht="12.75">
      <c r="A62" s="55"/>
      <c r="B62" s="54"/>
      <c r="C62" s="54"/>
      <c r="D62" s="54"/>
      <c r="E62" s="55"/>
      <c r="F62" s="55"/>
      <c r="G62" s="55"/>
      <c r="H62" s="55"/>
      <c r="I62" s="55"/>
      <c r="J62" s="54"/>
    </row>
    <row r="63" spans="1:10" ht="12.75">
      <c r="A63" s="55"/>
      <c r="B63" s="54"/>
      <c r="C63" s="54"/>
      <c r="D63" s="54"/>
      <c r="E63" s="55"/>
      <c r="F63" s="55"/>
      <c r="G63" s="55"/>
      <c r="H63" s="55"/>
      <c r="I63" s="55"/>
      <c r="J63" s="54"/>
    </row>
    <row r="64" spans="1:10" ht="12.75">
      <c r="A64" s="55"/>
      <c r="B64" s="54"/>
      <c r="C64" s="54"/>
      <c r="D64" s="54"/>
      <c r="E64" s="55"/>
      <c r="F64" s="55"/>
      <c r="G64" s="55"/>
      <c r="H64" s="55"/>
      <c r="I64" s="55"/>
      <c r="J64" s="54"/>
    </row>
    <row r="65" spans="1:10" ht="12.75">
      <c r="A65" s="55"/>
      <c r="B65" s="54"/>
      <c r="C65" s="54"/>
      <c r="D65" s="54"/>
      <c r="E65" s="55"/>
      <c r="F65" s="55"/>
      <c r="G65" s="55"/>
      <c r="H65" s="55"/>
      <c r="I65" s="55"/>
      <c r="J65" s="54"/>
    </row>
    <row r="66" spans="1:10" ht="12.75">
      <c r="A66" s="55"/>
      <c r="B66" s="54"/>
      <c r="C66" s="54"/>
      <c r="D66" s="54"/>
      <c r="E66" s="55"/>
      <c r="F66" s="55"/>
      <c r="G66" s="55"/>
      <c r="H66" s="55"/>
      <c r="I66" s="55"/>
      <c r="J66" s="54"/>
    </row>
    <row r="67" spans="1:10" ht="12.75">
      <c r="A67" s="55"/>
      <c r="B67" s="54"/>
      <c r="C67" s="54"/>
      <c r="D67" s="54"/>
      <c r="E67" s="55"/>
      <c r="F67" s="55"/>
      <c r="G67" s="55"/>
      <c r="H67" s="55"/>
      <c r="I67" s="55"/>
      <c r="J67" s="54"/>
    </row>
    <row r="68" spans="1:10" ht="12.75">
      <c r="A68" s="55"/>
      <c r="B68" s="54"/>
      <c r="C68" s="54"/>
      <c r="D68" s="54"/>
      <c r="E68" s="55"/>
      <c r="F68" s="55"/>
      <c r="G68" s="55"/>
      <c r="H68" s="55"/>
      <c r="I68" s="55"/>
      <c r="J68" s="54"/>
    </row>
    <row r="69" spans="1:10" ht="12.75">
      <c r="A69" s="55"/>
      <c r="B69" s="54"/>
      <c r="C69" s="54"/>
      <c r="D69" s="54"/>
      <c r="E69" s="55"/>
      <c r="F69" s="55"/>
      <c r="G69" s="55"/>
      <c r="H69" s="55"/>
      <c r="I69" s="55"/>
      <c r="J69" s="54"/>
    </row>
    <row r="70" spans="1:10" ht="12.75">
      <c r="A70" s="55"/>
      <c r="B70" s="54"/>
      <c r="C70" s="54"/>
      <c r="D70" s="54"/>
      <c r="E70" s="55"/>
      <c r="F70" s="55"/>
      <c r="G70" s="55"/>
      <c r="H70" s="55"/>
      <c r="I70" s="55"/>
      <c r="J70" s="54"/>
    </row>
    <row r="71" spans="1:10" ht="12.75">
      <c r="A71" s="55"/>
      <c r="B71" s="54"/>
      <c r="C71" s="54"/>
      <c r="D71" s="54"/>
      <c r="E71" s="55"/>
      <c r="F71" s="55"/>
      <c r="G71" s="55"/>
      <c r="H71" s="55"/>
      <c r="I71" s="55"/>
      <c r="J71" s="54"/>
    </row>
    <row r="72" spans="1:10" ht="12.75">
      <c r="A72" s="55"/>
      <c r="B72" s="54"/>
      <c r="C72" s="54"/>
      <c r="D72" s="54"/>
      <c r="E72" s="55"/>
      <c r="F72" s="55"/>
      <c r="G72" s="55"/>
      <c r="H72" s="55"/>
      <c r="I72" s="55"/>
      <c r="J72" s="54"/>
    </row>
    <row r="73" spans="1:10" ht="12.75">
      <c r="A73" s="55"/>
      <c r="B73" s="54"/>
      <c r="C73" s="54"/>
      <c r="D73" s="54"/>
      <c r="E73" s="55"/>
      <c r="F73" s="55"/>
      <c r="G73" s="55"/>
      <c r="H73" s="55"/>
      <c r="I73" s="55"/>
      <c r="J73" s="54"/>
    </row>
    <row r="74" spans="1:10" ht="12.75">
      <c r="A74" s="55"/>
      <c r="B74" s="54"/>
      <c r="C74" s="54"/>
      <c r="D74" s="54"/>
      <c r="E74" s="55"/>
      <c r="F74" s="55"/>
      <c r="G74" s="55"/>
      <c r="H74" s="55"/>
      <c r="I74" s="55"/>
      <c r="J74" s="54"/>
    </row>
    <row r="75" spans="1:10" ht="12.75">
      <c r="A75" s="55"/>
      <c r="B75" s="54"/>
      <c r="C75" s="54"/>
      <c r="D75" s="54"/>
      <c r="E75" s="55"/>
      <c r="F75" s="55"/>
      <c r="G75" s="55"/>
      <c r="H75" s="55"/>
      <c r="I75" s="55"/>
      <c r="J75" s="54"/>
    </row>
    <row r="76" spans="1:10" ht="12.75">
      <c r="A76" s="55"/>
      <c r="B76" s="54"/>
      <c r="C76" s="54"/>
      <c r="D76" s="54"/>
      <c r="E76" s="55"/>
      <c r="F76" s="55"/>
      <c r="G76" s="55"/>
      <c r="H76" s="55"/>
      <c r="I76" s="55"/>
      <c r="J76" s="54"/>
    </row>
    <row r="77" spans="1:10" ht="12.75">
      <c r="A77" s="55"/>
      <c r="B77" s="54"/>
      <c r="C77" s="54"/>
      <c r="D77" s="54"/>
      <c r="E77" s="55"/>
      <c r="F77" s="55"/>
      <c r="G77" s="55"/>
      <c r="H77" s="55"/>
      <c r="I77" s="55"/>
      <c r="J77" s="54"/>
    </row>
    <row r="78" spans="1:10" ht="12.75">
      <c r="A78" s="55"/>
      <c r="B78" s="54"/>
      <c r="C78" s="54"/>
      <c r="D78" s="54"/>
      <c r="E78" s="55"/>
      <c r="F78" s="55"/>
      <c r="G78" s="55"/>
      <c r="H78" s="55"/>
      <c r="I78" s="55"/>
      <c r="J78" s="54"/>
    </row>
    <row r="79" spans="1:10" ht="12.75">
      <c r="A79" s="55"/>
      <c r="B79" s="54"/>
      <c r="C79" s="54"/>
      <c r="D79" s="54"/>
      <c r="E79" s="55"/>
      <c r="F79" s="55"/>
      <c r="G79" s="55"/>
      <c r="H79" s="55"/>
      <c r="I79" s="55"/>
      <c r="J79" s="54"/>
    </row>
    <row r="80" spans="1:10" ht="12.75">
      <c r="A80" s="55"/>
      <c r="B80" s="54"/>
      <c r="C80" s="54"/>
      <c r="D80" s="54"/>
      <c r="E80" s="55"/>
      <c r="F80" s="55"/>
      <c r="G80" s="55"/>
      <c r="H80" s="55"/>
      <c r="I80" s="55"/>
      <c r="J80" s="54"/>
    </row>
    <row r="81" spans="1:10" ht="12.75">
      <c r="A81" s="55"/>
      <c r="B81" s="54"/>
      <c r="C81" s="54"/>
      <c r="D81" s="54"/>
      <c r="E81" s="55"/>
      <c r="F81" s="55"/>
      <c r="G81" s="55"/>
      <c r="H81" s="55"/>
      <c r="I81" s="55"/>
      <c r="J81" s="54"/>
    </row>
    <row r="82" spans="1:10" ht="12.75">
      <c r="A82" s="55"/>
      <c r="B82" s="54"/>
      <c r="C82" s="54"/>
      <c r="D82" s="54"/>
      <c r="E82" s="55"/>
      <c r="F82" s="55"/>
      <c r="G82" s="55"/>
      <c r="H82" s="55"/>
      <c r="I82" s="55"/>
      <c r="J82" s="54"/>
    </row>
    <row r="83" spans="1:10" ht="12.75">
      <c r="A83" s="55"/>
      <c r="B83" s="54"/>
      <c r="C83" s="54"/>
      <c r="D83" s="54"/>
      <c r="E83" s="55"/>
      <c r="F83" s="55"/>
      <c r="G83" s="55"/>
      <c r="H83" s="55"/>
      <c r="I83" s="55"/>
      <c r="J83" s="54"/>
    </row>
    <row r="84" spans="1:10" ht="12.75">
      <c r="A84" s="55"/>
      <c r="B84" s="54"/>
      <c r="C84" s="54"/>
      <c r="D84" s="54"/>
      <c r="E84" s="55"/>
      <c r="F84" s="55"/>
      <c r="G84" s="55"/>
      <c r="H84" s="55"/>
      <c r="I84" s="55"/>
      <c r="J84" s="54"/>
    </row>
    <row r="85" spans="1:10" ht="12.75">
      <c r="A85" s="55"/>
      <c r="B85" s="54"/>
      <c r="C85" s="54"/>
      <c r="D85" s="54"/>
      <c r="E85" s="55"/>
      <c r="F85" s="55"/>
      <c r="G85" s="55"/>
      <c r="H85" s="55"/>
      <c r="I85" s="55"/>
      <c r="J85" s="54"/>
    </row>
    <row r="86" spans="1:10" ht="12.75">
      <c r="A86" s="55"/>
      <c r="B86" s="54"/>
      <c r="C86" s="54"/>
      <c r="D86" s="54"/>
      <c r="E86" s="55"/>
      <c r="F86" s="55"/>
      <c r="G86" s="55"/>
      <c r="H86" s="55"/>
      <c r="I86" s="55"/>
      <c r="J86" s="54"/>
    </row>
    <row r="87" spans="1:10" ht="12.75">
      <c r="A87" s="55"/>
      <c r="B87" s="54"/>
      <c r="C87" s="54"/>
      <c r="D87" s="54"/>
      <c r="E87" s="55"/>
      <c r="F87" s="55"/>
      <c r="G87" s="55"/>
      <c r="H87" s="55"/>
      <c r="I87" s="55"/>
      <c r="J87" s="54"/>
    </row>
    <row r="88" spans="1:10" ht="12.75">
      <c r="A88" s="55"/>
      <c r="B88" s="54"/>
      <c r="C88" s="54"/>
      <c r="D88" s="54"/>
      <c r="E88" s="55"/>
      <c r="F88" s="55"/>
      <c r="G88" s="55"/>
      <c r="H88" s="55"/>
      <c r="I88" s="55"/>
      <c r="J88" s="54"/>
    </row>
    <row r="89" spans="1:10" ht="12.75">
      <c r="A89" s="55"/>
      <c r="B89" s="54"/>
      <c r="C89" s="54"/>
      <c r="D89" s="54"/>
      <c r="E89" s="55"/>
      <c r="F89" s="55"/>
      <c r="G89" s="55"/>
      <c r="H89" s="55"/>
      <c r="I89" s="55"/>
      <c r="J89" s="54"/>
    </row>
    <row r="90" spans="1:10" ht="12.75">
      <c r="A90" s="55"/>
      <c r="B90" s="54"/>
      <c r="C90" s="54"/>
      <c r="D90" s="54"/>
      <c r="E90" s="55"/>
      <c r="F90" s="55"/>
      <c r="G90" s="55"/>
      <c r="H90" s="55"/>
      <c r="I90" s="55"/>
      <c r="J90" s="54"/>
    </row>
    <row r="91" spans="1:10" ht="12.75">
      <c r="A91" s="55"/>
      <c r="B91" s="54"/>
      <c r="C91" s="54"/>
      <c r="D91" s="54"/>
      <c r="E91" s="55"/>
      <c r="F91" s="55"/>
      <c r="G91" s="55"/>
      <c r="H91" s="55"/>
      <c r="I91" s="55"/>
      <c r="J91" s="54"/>
    </row>
    <row r="92" spans="1:10" ht="12.75">
      <c r="A92" s="55"/>
      <c r="B92" s="54"/>
      <c r="C92" s="54"/>
      <c r="D92" s="54"/>
      <c r="E92" s="55"/>
      <c r="F92" s="55"/>
      <c r="G92" s="55"/>
      <c r="H92" s="55"/>
      <c r="I92" s="55"/>
      <c r="J92" s="54"/>
    </row>
    <row r="93" spans="1:10" ht="12.75">
      <c r="A93" s="55"/>
      <c r="B93" s="54"/>
      <c r="C93" s="54"/>
      <c r="D93" s="54"/>
      <c r="E93" s="55"/>
      <c r="F93" s="55"/>
      <c r="G93" s="55"/>
      <c r="H93" s="55"/>
      <c r="I93" s="55"/>
      <c r="J93" s="54"/>
    </row>
    <row r="94" spans="1:10" ht="12.75">
      <c r="A94" s="55"/>
      <c r="B94" s="54"/>
      <c r="C94" s="54"/>
      <c r="D94" s="54"/>
      <c r="E94" s="55"/>
      <c r="F94" s="55"/>
      <c r="G94" s="55"/>
      <c r="H94" s="55"/>
      <c r="I94" s="55"/>
      <c r="J94" s="54"/>
    </row>
    <row r="95" spans="1:10" ht="12.75">
      <c r="A95" s="55"/>
      <c r="B95" s="54"/>
      <c r="C95" s="54"/>
      <c r="D95" s="54"/>
      <c r="E95" s="55"/>
      <c r="F95" s="55"/>
      <c r="G95" s="55"/>
      <c r="H95" s="55"/>
      <c r="I95" s="55"/>
      <c r="J95" s="54"/>
    </row>
    <row r="96" spans="1:10" ht="12.75">
      <c r="A96" s="55"/>
      <c r="B96" s="54"/>
      <c r="C96" s="54"/>
      <c r="D96" s="54"/>
      <c r="E96" s="55"/>
      <c r="F96" s="55"/>
      <c r="G96" s="55"/>
      <c r="H96" s="55"/>
      <c r="I96" s="55"/>
      <c r="J96" s="54"/>
    </row>
    <row r="97" spans="1:10" ht="12.75">
      <c r="A97" s="55"/>
      <c r="B97" s="54"/>
      <c r="C97" s="54"/>
      <c r="D97" s="54"/>
      <c r="E97" s="55"/>
      <c r="F97" s="55"/>
      <c r="G97" s="55"/>
      <c r="H97" s="55"/>
      <c r="I97" s="55"/>
      <c r="J97" s="54"/>
    </row>
    <row r="98" spans="1:10" ht="12.75">
      <c r="A98" s="55"/>
      <c r="B98" s="54"/>
      <c r="C98" s="54"/>
      <c r="D98" s="54"/>
      <c r="E98" s="55"/>
      <c r="F98" s="55"/>
      <c r="G98" s="55"/>
      <c r="H98" s="55"/>
      <c r="I98" s="55"/>
      <c r="J98" s="54"/>
    </row>
    <row r="99" spans="1:10" ht="12.75">
      <c r="A99" s="55"/>
      <c r="B99" s="54"/>
      <c r="C99" s="54"/>
      <c r="D99" s="54"/>
      <c r="E99" s="55"/>
      <c r="F99" s="55"/>
      <c r="G99" s="55"/>
      <c r="H99" s="55"/>
      <c r="I99" s="55"/>
      <c r="J99" s="54"/>
    </row>
    <row r="100" spans="1:10" ht="12.75">
      <c r="A100" s="55"/>
      <c r="B100" s="54"/>
      <c r="C100" s="54"/>
      <c r="D100" s="54"/>
      <c r="E100" s="55"/>
      <c r="F100" s="55"/>
      <c r="G100" s="55"/>
      <c r="H100" s="55"/>
      <c r="I100" s="55"/>
      <c r="J100" s="54"/>
    </row>
    <row r="101" spans="1:10" ht="12.75">
      <c r="A101" s="55"/>
      <c r="B101" s="54"/>
      <c r="C101" s="54"/>
      <c r="D101" s="54"/>
      <c r="E101" s="55"/>
      <c r="F101" s="55"/>
      <c r="G101" s="55"/>
      <c r="H101" s="55"/>
      <c r="I101" s="55"/>
      <c r="J101" s="54"/>
    </row>
    <row r="102" spans="1:10" ht="12.75">
      <c r="A102" s="55"/>
      <c r="B102" s="54"/>
      <c r="C102" s="54"/>
      <c r="D102" s="54"/>
      <c r="E102" s="55"/>
      <c r="F102" s="55"/>
      <c r="G102" s="55"/>
      <c r="H102" s="55"/>
      <c r="I102" s="55"/>
      <c r="J102" s="54"/>
    </row>
    <row r="103" spans="1:10" ht="12.75">
      <c r="A103" s="55"/>
      <c r="B103" s="54"/>
      <c r="C103" s="54"/>
      <c r="D103" s="54"/>
      <c r="E103" s="55"/>
      <c r="F103" s="55"/>
      <c r="G103" s="55"/>
      <c r="H103" s="55"/>
      <c r="I103" s="55"/>
      <c r="J103" s="54"/>
    </row>
    <row r="104" spans="1:10" ht="12.75">
      <c r="A104" s="55"/>
      <c r="B104" s="54"/>
      <c r="C104" s="54"/>
      <c r="D104" s="54"/>
      <c r="E104" s="55"/>
      <c r="F104" s="55"/>
      <c r="G104" s="55"/>
      <c r="H104" s="55"/>
      <c r="I104" s="55"/>
      <c r="J104" s="54"/>
    </row>
    <row r="105" spans="1:10" ht="12.75">
      <c r="A105" s="55"/>
      <c r="B105" s="54"/>
      <c r="C105" s="54"/>
      <c r="D105" s="54"/>
      <c r="E105" s="55"/>
      <c r="F105" s="55"/>
      <c r="G105" s="55"/>
      <c r="H105" s="55"/>
      <c r="I105" s="55"/>
      <c r="J105" s="54"/>
    </row>
    <row r="106" spans="1:10" ht="12.75">
      <c r="A106" s="55"/>
      <c r="B106" s="54"/>
      <c r="C106" s="54"/>
      <c r="D106" s="54"/>
      <c r="E106" s="55"/>
      <c r="F106" s="55"/>
      <c r="G106" s="55"/>
      <c r="H106" s="55"/>
      <c r="I106" s="55"/>
      <c r="J106" s="54"/>
    </row>
    <row r="107" spans="1:10" ht="12.75">
      <c r="A107" s="55"/>
      <c r="B107" s="54"/>
      <c r="C107" s="54"/>
      <c r="D107" s="54"/>
      <c r="E107" s="55"/>
      <c r="F107" s="55"/>
      <c r="G107" s="55"/>
      <c r="H107" s="55"/>
      <c r="I107" s="55"/>
      <c r="J107" s="54"/>
    </row>
    <row r="108" spans="1:10" ht="12.75">
      <c r="A108" s="55"/>
      <c r="B108" s="54"/>
      <c r="C108" s="54"/>
      <c r="D108" s="54"/>
      <c r="E108" s="55"/>
      <c r="F108" s="55"/>
      <c r="G108" s="55"/>
      <c r="H108" s="55"/>
      <c r="I108" s="55"/>
      <c r="J108" s="54"/>
    </row>
    <row r="109" spans="1:10" ht="12.75">
      <c r="A109" s="55"/>
      <c r="B109" s="54"/>
      <c r="C109" s="54"/>
      <c r="D109" s="54"/>
      <c r="E109" s="55"/>
      <c r="F109" s="55"/>
      <c r="G109" s="55"/>
      <c r="H109" s="55"/>
      <c r="I109" s="55"/>
      <c r="J109" s="54"/>
    </row>
    <row r="110" spans="1:10" ht="12.75">
      <c r="A110" s="55"/>
      <c r="B110" s="54"/>
      <c r="C110" s="54"/>
      <c r="D110" s="54"/>
      <c r="E110" s="55"/>
      <c r="F110" s="55"/>
      <c r="G110" s="55"/>
      <c r="H110" s="55"/>
      <c r="I110" s="55"/>
      <c r="J110" s="54"/>
    </row>
    <row r="111" spans="1:10" ht="12.75">
      <c r="A111" s="55"/>
      <c r="B111" s="54"/>
      <c r="C111" s="54"/>
      <c r="D111" s="54"/>
      <c r="E111" s="55"/>
      <c r="F111" s="55"/>
      <c r="G111" s="55"/>
      <c r="H111" s="55"/>
      <c r="I111" s="55"/>
      <c r="J111" s="54"/>
    </row>
    <row r="112" spans="1:10" ht="12.75">
      <c r="A112" s="55"/>
      <c r="B112" s="54"/>
      <c r="C112" s="54"/>
      <c r="D112" s="54"/>
      <c r="E112" s="55"/>
      <c r="F112" s="55"/>
      <c r="G112" s="55"/>
      <c r="H112" s="55"/>
      <c r="I112" s="55"/>
      <c r="J112" s="54"/>
    </row>
    <row r="113" spans="1:10" ht="12.75">
      <c r="A113" s="55"/>
      <c r="B113" s="54"/>
      <c r="C113" s="54"/>
      <c r="D113" s="54"/>
      <c r="E113" s="55"/>
      <c r="F113" s="55"/>
      <c r="G113" s="55"/>
      <c r="H113" s="55"/>
      <c r="I113" s="55"/>
      <c r="J113" s="54"/>
    </row>
    <row r="114" spans="1:10" ht="12.75">
      <c r="A114" s="55"/>
      <c r="B114" s="54"/>
      <c r="C114" s="54"/>
      <c r="D114" s="54"/>
      <c r="E114" s="55"/>
      <c r="F114" s="55"/>
      <c r="G114" s="55"/>
      <c r="H114" s="55"/>
      <c r="I114" s="55"/>
      <c r="J114" s="54"/>
    </row>
    <row r="115" spans="1:10" ht="12.75">
      <c r="A115" s="55"/>
      <c r="B115" s="54"/>
      <c r="C115" s="54"/>
      <c r="D115" s="54"/>
      <c r="E115" s="55"/>
      <c r="F115" s="55"/>
      <c r="G115" s="55"/>
      <c r="H115" s="55"/>
      <c r="I115" s="55"/>
      <c r="J115" s="54"/>
    </row>
    <row r="116" spans="1:10" ht="12.75">
      <c r="A116" s="55"/>
      <c r="B116" s="54"/>
      <c r="C116" s="54"/>
      <c r="D116" s="54"/>
      <c r="E116" s="55"/>
      <c r="F116" s="55"/>
      <c r="G116" s="55"/>
      <c r="H116" s="55"/>
      <c r="I116" s="55"/>
      <c r="J116" s="54"/>
    </row>
    <row r="117" spans="1:10" ht="12.75">
      <c r="A117" s="55"/>
      <c r="B117" s="54"/>
      <c r="C117" s="54"/>
      <c r="D117" s="54"/>
      <c r="E117" s="55"/>
      <c r="F117" s="55"/>
      <c r="G117" s="55"/>
      <c r="H117" s="55"/>
      <c r="I117" s="55"/>
      <c r="J117" s="54"/>
    </row>
    <row r="118" spans="1:10" ht="12.75">
      <c r="A118" s="55"/>
      <c r="B118" s="54"/>
      <c r="C118" s="54"/>
      <c r="D118" s="54"/>
      <c r="E118" s="55"/>
      <c r="F118" s="55"/>
      <c r="G118" s="55"/>
      <c r="H118" s="55"/>
      <c r="I118" s="55"/>
      <c r="J118" s="54"/>
    </row>
    <row r="119" spans="1:10" ht="12.75">
      <c r="A119" s="55"/>
      <c r="B119" s="54"/>
      <c r="C119" s="54"/>
      <c r="D119" s="54"/>
      <c r="E119" s="55"/>
      <c r="F119" s="55"/>
      <c r="G119" s="55"/>
      <c r="H119" s="55"/>
      <c r="I119" s="55"/>
      <c r="J119" s="54"/>
    </row>
    <row r="120" spans="1:10" ht="12.75">
      <c r="A120" s="55"/>
      <c r="B120" s="54"/>
      <c r="C120" s="54"/>
      <c r="D120" s="54"/>
      <c r="E120" s="55"/>
      <c r="F120" s="55"/>
      <c r="G120" s="55"/>
      <c r="H120" s="55"/>
      <c r="I120" s="55"/>
      <c r="J120" s="54"/>
    </row>
    <row r="121" spans="1:10" ht="12.75">
      <c r="A121" s="55"/>
      <c r="B121" s="54"/>
      <c r="C121" s="54"/>
      <c r="D121" s="54"/>
      <c r="E121" s="55"/>
      <c r="F121" s="55"/>
      <c r="G121" s="55"/>
      <c r="H121" s="55"/>
      <c r="I121" s="55"/>
      <c r="J121" s="54"/>
    </row>
    <row r="122" spans="1:10" ht="12.75">
      <c r="A122" s="55"/>
      <c r="B122" s="54"/>
      <c r="C122" s="54"/>
      <c r="D122" s="54"/>
      <c r="E122" s="55"/>
      <c r="F122" s="55"/>
      <c r="G122" s="55"/>
      <c r="H122" s="55"/>
      <c r="I122" s="55"/>
      <c r="J122" s="54"/>
    </row>
    <row r="123" spans="1:10" ht="12.75">
      <c r="A123" s="55"/>
      <c r="B123" s="54"/>
      <c r="C123" s="54"/>
      <c r="D123" s="54"/>
      <c r="E123" s="55"/>
      <c r="F123" s="55"/>
      <c r="G123" s="55"/>
      <c r="H123" s="55"/>
      <c r="I123" s="55"/>
      <c r="J123" s="54"/>
    </row>
    <row r="124" spans="1:10" ht="12.75">
      <c r="A124" s="55"/>
      <c r="B124" s="54"/>
      <c r="C124" s="54"/>
      <c r="D124" s="54"/>
      <c r="E124" s="55"/>
      <c r="F124" s="55"/>
      <c r="G124" s="55"/>
      <c r="H124" s="55"/>
      <c r="I124" s="55"/>
      <c r="J124" s="54"/>
    </row>
    <row r="125" spans="1:10" ht="12.75">
      <c r="A125" s="55"/>
      <c r="B125" s="54"/>
      <c r="C125" s="54"/>
      <c r="D125" s="54"/>
      <c r="E125" s="55"/>
      <c r="F125" s="55"/>
      <c r="G125" s="55"/>
      <c r="H125" s="55"/>
      <c r="I125" s="55"/>
      <c r="J125" s="54"/>
    </row>
    <row r="126" spans="1:10" ht="12.75">
      <c r="A126" s="55"/>
      <c r="B126" s="54"/>
      <c r="C126" s="54"/>
      <c r="D126" s="54"/>
      <c r="E126" s="55"/>
      <c r="F126" s="55"/>
      <c r="G126" s="55"/>
      <c r="H126" s="55"/>
      <c r="I126" s="55"/>
      <c r="J126" s="54"/>
    </row>
    <row r="127" spans="1:10" ht="12.75">
      <c r="A127" s="55"/>
      <c r="B127" s="54"/>
      <c r="C127" s="54"/>
      <c r="D127" s="54"/>
      <c r="E127" s="55"/>
      <c r="F127" s="55"/>
      <c r="G127" s="55"/>
      <c r="H127" s="55"/>
      <c r="I127" s="55"/>
      <c r="J127" s="54"/>
    </row>
    <row r="128" spans="1:10" ht="12.75">
      <c r="A128" s="55"/>
      <c r="B128" s="54"/>
      <c r="C128" s="54"/>
      <c r="D128" s="54"/>
      <c r="E128" s="55"/>
      <c r="F128" s="55"/>
      <c r="G128" s="55"/>
      <c r="H128" s="55"/>
      <c r="I128" s="55"/>
      <c r="J128" s="54"/>
    </row>
    <row r="129" spans="1:10" ht="12.75">
      <c r="A129" s="55"/>
      <c r="B129" s="54"/>
      <c r="C129" s="54"/>
      <c r="D129" s="54"/>
      <c r="E129" s="55"/>
      <c r="F129" s="55"/>
      <c r="G129" s="55"/>
      <c r="H129" s="55"/>
      <c r="I129" s="55"/>
      <c r="J129" s="54"/>
    </row>
    <row r="130" spans="1:10" ht="12.75">
      <c r="A130" s="55"/>
      <c r="B130" s="54"/>
      <c r="C130" s="54"/>
      <c r="D130" s="54"/>
      <c r="E130" s="55"/>
      <c r="F130" s="55"/>
      <c r="G130" s="55"/>
      <c r="H130" s="55"/>
      <c r="I130" s="55"/>
      <c r="J130" s="54"/>
    </row>
    <row r="131" spans="1:10" ht="12.75">
      <c r="A131" s="55"/>
      <c r="B131" s="54"/>
      <c r="C131" s="54"/>
      <c r="D131" s="54"/>
      <c r="E131" s="55"/>
      <c r="F131" s="55"/>
      <c r="G131" s="55"/>
      <c r="H131" s="55"/>
      <c r="I131" s="55"/>
      <c r="J131" s="54"/>
    </row>
    <row r="132" spans="1:10" ht="12.75">
      <c r="A132" s="55"/>
      <c r="B132" s="54"/>
      <c r="C132" s="54"/>
      <c r="D132" s="54"/>
      <c r="E132" s="55"/>
      <c r="F132" s="55"/>
      <c r="G132" s="55"/>
      <c r="H132" s="55"/>
      <c r="I132" s="55"/>
      <c r="J132" s="54"/>
    </row>
    <row r="133" spans="1:10" ht="12.75">
      <c r="A133" s="55"/>
      <c r="B133" s="54"/>
      <c r="C133" s="54"/>
      <c r="D133" s="54"/>
      <c r="E133" s="55"/>
      <c r="F133" s="55"/>
      <c r="G133" s="55"/>
      <c r="H133" s="55"/>
      <c r="I133" s="55"/>
      <c r="J133" s="54"/>
    </row>
    <row r="134" spans="1:10" ht="12.75">
      <c r="A134" s="55"/>
      <c r="B134" s="54"/>
      <c r="C134" s="54"/>
      <c r="D134" s="54"/>
      <c r="E134" s="55"/>
      <c r="F134" s="55"/>
      <c r="G134" s="55"/>
      <c r="H134" s="55"/>
      <c r="I134" s="55"/>
      <c r="J134" s="54"/>
    </row>
    <row r="135" spans="1:10" ht="12.75">
      <c r="A135" s="55"/>
      <c r="B135" s="54"/>
      <c r="C135" s="54"/>
      <c r="D135" s="54"/>
      <c r="E135" s="55"/>
      <c r="F135" s="55"/>
      <c r="G135" s="55"/>
      <c r="H135" s="55"/>
      <c r="I135" s="55"/>
      <c r="J135" s="54"/>
    </row>
    <row r="136" spans="1:10" ht="12.75">
      <c r="A136" s="55"/>
      <c r="B136" s="54"/>
      <c r="C136" s="54"/>
      <c r="D136" s="54"/>
      <c r="E136" s="55"/>
      <c r="F136" s="55"/>
      <c r="G136" s="55"/>
      <c r="H136" s="55"/>
      <c r="I136" s="55"/>
      <c r="J136" s="54"/>
    </row>
    <row r="137" spans="1:10" ht="12.75">
      <c r="A137" s="55"/>
      <c r="B137" s="54"/>
      <c r="C137" s="54"/>
      <c r="D137" s="54"/>
      <c r="E137" s="55"/>
      <c r="F137" s="55"/>
      <c r="G137" s="55"/>
      <c r="H137" s="55"/>
      <c r="I137" s="55"/>
      <c r="J137" s="54"/>
    </row>
    <row r="138" spans="1:10" ht="12.75">
      <c r="A138" s="55"/>
      <c r="B138" s="54"/>
      <c r="C138" s="54"/>
      <c r="D138" s="54"/>
      <c r="E138" s="55"/>
      <c r="F138" s="55"/>
      <c r="G138" s="55"/>
      <c r="H138" s="55"/>
      <c r="I138" s="55"/>
      <c r="J138" s="54"/>
    </row>
    <row r="139" spans="1:10" ht="12.75">
      <c r="A139" s="55"/>
      <c r="B139" s="54"/>
      <c r="C139" s="54"/>
      <c r="D139" s="54"/>
      <c r="E139" s="55"/>
      <c r="F139" s="55"/>
      <c r="G139" s="55"/>
      <c r="H139" s="55"/>
      <c r="I139" s="55"/>
      <c r="J139" s="54"/>
    </row>
    <row r="140" spans="1:10" ht="12.75">
      <c r="A140" s="55"/>
      <c r="B140" s="54"/>
      <c r="C140" s="54"/>
      <c r="D140" s="54"/>
      <c r="E140" s="55"/>
      <c r="F140" s="55"/>
      <c r="G140" s="55"/>
      <c r="H140" s="55"/>
      <c r="I140" s="55"/>
      <c r="J140" s="54"/>
    </row>
    <row r="141" spans="1:10" ht="12.75">
      <c r="A141" s="55"/>
      <c r="B141" s="54"/>
      <c r="C141" s="54"/>
      <c r="D141" s="54"/>
      <c r="E141" s="55"/>
      <c r="F141" s="55"/>
      <c r="G141" s="55"/>
      <c r="H141" s="55"/>
      <c r="I141" s="55"/>
      <c r="J141" s="54"/>
    </row>
    <row r="142" spans="1:10" ht="12.75">
      <c r="A142" s="55"/>
      <c r="B142" s="54"/>
      <c r="C142" s="54"/>
      <c r="D142" s="54"/>
      <c r="E142" s="55"/>
      <c r="F142" s="55"/>
      <c r="G142" s="55"/>
      <c r="H142" s="55"/>
      <c r="I142" s="55"/>
      <c r="J142" s="54"/>
    </row>
    <row r="143" spans="1:10" ht="12.75">
      <c r="A143" s="55"/>
      <c r="B143" s="54"/>
      <c r="C143" s="54"/>
      <c r="D143" s="54"/>
      <c r="E143" s="55"/>
      <c r="F143" s="55"/>
      <c r="G143" s="55"/>
      <c r="H143" s="55"/>
      <c r="I143" s="55"/>
      <c r="J143" s="54"/>
    </row>
    <row r="144" spans="1:10" ht="12.75">
      <c r="A144" s="55"/>
      <c r="B144" s="54"/>
      <c r="C144" s="54"/>
      <c r="D144" s="54"/>
      <c r="E144" s="55"/>
      <c r="F144" s="55"/>
      <c r="G144" s="55"/>
      <c r="H144" s="55"/>
      <c r="I144" s="55"/>
      <c r="J144" s="54"/>
    </row>
    <row r="145" spans="1:10" ht="12.75">
      <c r="A145" s="55"/>
      <c r="B145" s="54"/>
      <c r="C145" s="54"/>
      <c r="D145" s="54"/>
      <c r="E145" s="55"/>
      <c r="F145" s="55"/>
      <c r="G145" s="55"/>
      <c r="H145" s="55"/>
      <c r="I145" s="55"/>
      <c r="J145" s="54"/>
    </row>
    <row r="146" spans="1:10" ht="12.75">
      <c r="A146" s="55"/>
      <c r="B146" s="54"/>
      <c r="C146" s="54"/>
      <c r="D146" s="54"/>
      <c r="E146" s="55"/>
      <c r="F146" s="55"/>
      <c r="G146" s="55"/>
      <c r="H146" s="55"/>
      <c r="I146" s="55"/>
      <c r="J146" s="54"/>
    </row>
    <row r="147" spans="1:10" ht="12.75">
      <c r="A147" s="55"/>
      <c r="B147" s="54"/>
      <c r="C147" s="54"/>
      <c r="D147" s="54"/>
      <c r="E147" s="55"/>
      <c r="F147" s="55"/>
      <c r="G147" s="55"/>
      <c r="H147" s="55"/>
      <c r="I147" s="55"/>
      <c r="J147" s="54"/>
    </row>
    <row r="148" spans="1:10" ht="12.75">
      <c r="A148" s="55"/>
      <c r="B148" s="54"/>
      <c r="C148" s="54"/>
      <c r="D148" s="54"/>
      <c r="E148" s="55"/>
      <c r="F148" s="55"/>
      <c r="G148" s="55"/>
      <c r="H148" s="55"/>
      <c r="I148" s="55"/>
      <c r="J148" s="54"/>
    </row>
    <row r="149" spans="1:10" ht="12.75">
      <c r="A149" s="55"/>
      <c r="B149" s="54"/>
      <c r="C149" s="54"/>
      <c r="D149" s="54"/>
      <c r="E149" s="55"/>
      <c r="F149" s="55"/>
      <c r="G149" s="55"/>
      <c r="H149" s="55"/>
      <c r="I149" s="55"/>
      <c r="J149" s="54"/>
    </row>
    <row r="150" spans="1:10" ht="12.75">
      <c r="A150" s="55"/>
      <c r="B150" s="54"/>
      <c r="C150" s="54"/>
      <c r="D150" s="54"/>
      <c r="E150" s="55"/>
      <c r="F150" s="55"/>
      <c r="G150" s="55"/>
      <c r="H150" s="55"/>
      <c r="I150" s="55"/>
      <c r="J150" s="54"/>
    </row>
    <row r="151" spans="1:10" ht="12.75">
      <c r="A151" s="55"/>
      <c r="B151" s="54"/>
      <c r="C151" s="54"/>
      <c r="D151" s="54"/>
      <c r="E151" s="55"/>
      <c r="F151" s="55"/>
      <c r="G151" s="55"/>
      <c r="H151" s="55"/>
      <c r="I151" s="55"/>
      <c r="J151" s="54"/>
    </row>
    <row r="152" spans="1:10" ht="12.75">
      <c r="A152" s="55"/>
      <c r="B152" s="54"/>
      <c r="C152" s="54"/>
      <c r="D152" s="54"/>
      <c r="E152" s="55"/>
      <c r="F152" s="55"/>
      <c r="G152" s="55"/>
      <c r="H152" s="55"/>
      <c r="I152" s="55"/>
      <c r="J152" s="54"/>
    </row>
    <row r="153" spans="1:10" ht="12.75">
      <c r="A153" s="55"/>
      <c r="B153" s="54"/>
      <c r="C153" s="54"/>
      <c r="D153" s="54"/>
      <c r="E153" s="55"/>
      <c r="F153" s="55"/>
      <c r="G153" s="55"/>
      <c r="H153" s="55"/>
      <c r="I153" s="55"/>
      <c r="J153" s="54"/>
    </row>
    <row r="155" ht="12.75">
      <c r="B155" s="1"/>
    </row>
    <row r="156" ht="12.75">
      <c r="B156" s="1"/>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141"/>
  <sheetViews>
    <sheetView zoomScalePageLayoutView="0" workbookViewId="0" topLeftCell="A1">
      <selection activeCell="A1" sqref="A1:H1"/>
    </sheetView>
  </sheetViews>
  <sheetFormatPr defaultColWidth="9.140625" defaultRowHeight="12.75"/>
  <cols>
    <col min="1" max="1" width="14.421875" style="82" bestFit="1" customWidth="1"/>
    <col min="2" max="2" width="26.140625" style="82" bestFit="1" customWidth="1"/>
    <col min="3" max="3" width="9.00390625" style="82" customWidth="1"/>
    <col min="4" max="4" width="8.140625" style="82" customWidth="1"/>
    <col min="5" max="6" width="8.7109375" style="82" customWidth="1"/>
    <col min="7" max="7" width="9.00390625" style="82" customWidth="1"/>
    <col min="8" max="8" width="8.7109375" style="82" customWidth="1"/>
    <col min="9" max="16384" width="9.140625" style="82" customWidth="1"/>
  </cols>
  <sheetData>
    <row r="1" spans="1:8" ht="17.25" customHeight="1">
      <c r="A1" s="108" t="s">
        <v>168</v>
      </c>
      <c r="B1" s="109"/>
      <c r="C1" s="109"/>
      <c r="D1" s="109"/>
      <c r="E1" s="109"/>
      <c r="F1" s="109"/>
      <c r="G1" s="109"/>
      <c r="H1" s="109"/>
    </row>
    <row r="2" spans="1:8" ht="17.25" customHeight="1">
      <c r="A2" s="108" t="s">
        <v>101</v>
      </c>
      <c r="B2" s="109"/>
      <c r="C2" s="109"/>
      <c r="D2" s="109"/>
      <c r="E2" s="109"/>
      <c r="F2" s="109"/>
      <c r="G2" s="109"/>
      <c r="H2" s="109"/>
    </row>
    <row r="3" ht="12.75">
      <c r="A3" s="90"/>
    </row>
    <row r="4" spans="1:8" ht="17.25" customHeight="1">
      <c r="A4" s="110" t="s">
        <v>169</v>
      </c>
      <c r="B4" s="109"/>
      <c r="C4" s="109"/>
      <c r="D4" s="109"/>
      <c r="E4" s="109"/>
      <c r="F4" s="109"/>
      <c r="G4" s="109"/>
      <c r="H4" s="109"/>
    </row>
    <row r="5" ht="12.75">
      <c r="A5" s="90"/>
    </row>
    <row r="6" spans="1:8" ht="17.25" customHeight="1">
      <c r="A6" s="108" t="s">
        <v>102</v>
      </c>
      <c r="B6" s="109"/>
      <c r="C6" s="109"/>
      <c r="D6" s="109"/>
      <c r="E6" s="109"/>
      <c r="F6" s="109"/>
      <c r="G6" s="109"/>
      <c r="H6" s="109"/>
    </row>
    <row r="7" ht="12.75">
      <c r="A7" s="90"/>
    </row>
    <row r="8" ht="12.75">
      <c r="A8" s="91"/>
    </row>
    <row r="9" ht="12.75">
      <c r="A9" s="90"/>
    </row>
    <row r="10" spans="1:8" ht="12.75">
      <c r="A10" s="111" t="s">
        <v>103</v>
      </c>
      <c r="B10" s="111" t="s">
        <v>170</v>
      </c>
      <c r="C10" s="92" t="s">
        <v>104</v>
      </c>
      <c r="D10" s="92" t="s">
        <v>105</v>
      </c>
      <c r="E10" s="92" t="s">
        <v>106</v>
      </c>
      <c r="F10" s="92" t="s">
        <v>171</v>
      </c>
      <c r="G10" s="92" t="s">
        <v>172</v>
      </c>
      <c r="H10" s="92" t="s">
        <v>213</v>
      </c>
    </row>
    <row r="11" spans="1:8" ht="12.75" customHeight="1">
      <c r="A11" s="112"/>
      <c r="B11" s="112"/>
      <c r="C11" s="113" t="s">
        <v>107</v>
      </c>
      <c r="D11" s="114"/>
      <c r="E11" s="114"/>
      <c r="F11" s="114"/>
      <c r="G11" s="114"/>
      <c r="H11" s="115"/>
    </row>
    <row r="12" spans="1:8" ht="12.75">
      <c r="A12" s="116" t="s">
        <v>173</v>
      </c>
      <c r="B12" s="117"/>
      <c r="C12" s="117"/>
      <c r="D12" s="117"/>
      <c r="E12" s="117"/>
      <c r="F12" s="117"/>
      <c r="G12" s="117"/>
      <c r="H12" s="118"/>
    </row>
    <row r="13" spans="1:8" ht="12.75">
      <c r="A13" s="93" t="s">
        <v>36</v>
      </c>
      <c r="B13" s="93" t="s">
        <v>214</v>
      </c>
      <c r="C13" s="94">
        <v>0</v>
      </c>
      <c r="D13" s="94">
        <v>0</v>
      </c>
      <c r="E13" s="94">
        <v>0</v>
      </c>
      <c r="F13" s="94">
        <v>0</v>
      </c>
      <c r="G13" s="94">
        <v>0</v>
      </c>
      <c r="H13" s="95">
        <v>34802</v>
      </c>
    </row>
    <row r="14" spans="1:8" ht="12.75">
      <c r="A14" s="96" t="s">
        <v>108</v>
      </c>
      <c r="B14" s="93" t="s">
        <v>174</v>
      </c>
      <c r="C14" s="94">
        <v>0</v>
      </c>
      <c r="D14" s="95">
        <v>12925</v>
      </c>
      <c r="E14" s="94">
        <v>0</v>
      </c>
      <c r="F14" s="94">
        <v>0</v>
      </c>
      <c r="G14" s="94">
        <v>0</v>
      </c>
      <c r="H14" s="94">
        <v>0</v>
      </c>
    </row>
    <row r="15" spans="1:8" ht="12.75">
      <c r="A15" s="97" t="s">
        <v>215</v>
      </c>
      <c r="B15" s="98"/>
      <c r="C15" s="94">
        <v>0</v>
      </c>
      <c r="D15" s="95">
        <v>12925</v>
      </c>
      <c r="E15" s="94">
        <v>0</v>
      </c>
      <c r="F15" s="94">
        <v>0</v>
      </c>
      <c r="G15" s="94">
        <v>0</v>
      </c>
      <c r="H15" s="95">
        <v>34802</v>
      </c>
    </row>
    <row r="16" spans="1:8" ht="12.75">
      <c r="A16" s="93" t="s">
        <v>16</v>
      </c>
      <c r="B16" s="93" t="s">
        <v>175</v>
      </c>
      <c r="C16" s="95">
        <v>810430</v>
      </c>
      <c r="D16" s="95">
        <v>740645</v>
      </c>
      <c r="E16" s="95">
        <v>1853923</v>
      </c>
      <c r="F16" s="95">
        <v>1446880</v>
      </c>
      <c r="G16" s="95">
        <v>2320620</v>
      </c>
      <c r="H16" s="95">
        <v>2930309</v>
      </c>
    </row>
    <row r="17" spans="1:8" ht="12.75">
      <c r="A17" s="96" t="s">
        <v>108</v>
      </c>
      <c r="B17" s="93" t="s">
        <v>176</v>
      </c>
      <c r="C17" s="95">
        <v>1829723</v>
      </c>
      <c r="D17" s="95">
        <v>379659</v>
      </c>
      <c r="E17" s="95">
        <v>191425</v>
      </c>
      <c r="F17" s="95">
        <v>47104</v>
      </c>
      <c r="G17" s="95">
        <v>893075</v>
      </c>
      <c r="H17" s="94">
        <v>0</v>
      </c>
    </row>
    <row r="18" spans="1:8" ht="12.75">
      <c r="A18" s="97" t="s">
        <v>177</v>
      </c>
      <c r="B18" s="98"/>
      <c r="C18" s="95">
        <v>2640153</v>
      </c>
      <c r="D18" s="95">
        <v>1120304</v>
      </c>
      <c r="E18" s="95">
        <v>2045348</v>
      </c>
      <c r="F18" s="95">
        <v>1493984</v>
      </c>
      <c r="G18" s="95">
        <v>3213695</v>
      </c>
      <c r="H18" s="95">
        <v>2930309</v>
      </c>
    </row>
    <row r="19" spans="1:8" ht="12.75">
      <c r="A19" s="93" t="s">
        <v>18</v>
      </c>
      <c r="B19" s="93" t="s">
        <v>175</v>
      </c>
      <c r="C19" s="95">
        <v>1295943</v>
      </c>
      <c r="D19" s="94">
        <v>0</v>
      </c>
      <c r="E19" s="94">
        <v>0</v>
      </c>
      <c r="F19" s="94">
        <v>0</v>
      </c>
      <c r="G19" s="94">
        <v>0</v>
      </c>
      <c r="H19" s="94">
        <v>0</v>
      </c>
    </row>
    <row r="20" spans="1:8" ht="12.75">
      <c r="A20" s="93" t="s">
        <v>17</v>
      </c>
      <c r="B20" s="93" t="s">
        <v>175</v>
      </c>
      <c r="C20" s="95">
        <v>18527578</v>
      </c>
      <c r="D20" s="94">
        <v>0</v>
      </c>
      <c r="E20" s="95">
        <v>10593966</v>
      </c>
      <c r="F20" s="94">
        <v>0</v>
      </c>
      <c r="G20" s="95">
        <v>3045336</v>
      </c>
      <c r="H20" s="95">
        <v>7234251</v>
      </c>
    </row>
    <row r="21" spans="1:8" ht="12.75">
      <c r="A21" s="93" t="s">
        <v>20</v>
      </c>
      <c r="B21" s="93" t="s">
        <v>175</v>
      </c>
      <c r="C21" s="94">
        <v>0</v>
      </c>
      <c r="D21" s="94">
        <v>0</v>
      </c>
      <c r="E21" s="94">
        <v>0</v>
      </c>
      <c r="F21" s="95">
        <v>12966623</v>
      </c>
      <c r="G21" s="95">
        <v>18047857</v>
      </c>
      <c r="H21" s="95">
        <v>24772501</v>
      </c>
    </row>
    <row r="22" spans="1:8" ht="12.75">
      <c r="A22" s="93" t="s">
        <v>21</v>
      </c>
      <c r="B22" s="93" t="s">
        <v>175</v>
      </c>
      <c r="C22" s="95">
        <v>13714094</v>
      </c>
      <c r="D22" s="95">
        <v>3719274</v>
      </c>
      <c r="E22" s="94">
        <v>0</v>
      </c>
      <c r="F22" s="94">
        <v>0</v>
      </c>
      <c r="G22" s="95">
        <v>4399077</v>
      </c>
      <c r="H22" s="95">
        <v>15401088</v>
      </c>
    </row>
    <row r="23" spans="1:8" ht="12.75">
      <c r="A23" s="97" t="s">
        <v>109</v>
      </c>
      <c r="B23" s="98"/>
      <c r="C23" s="95">
        <v>36177768</v>
      </c>
      <c r="D23" s="95">
        <v>4852503</v>
      </c>
      <c r="E23" s="95">
        <v>12639314</v>
      </c>
      <c r="F23" s="95">
        <v>14460607</v>
      </c>
      <c r="G23" s="95">
        <v>28705965</v>
      </c>
      <c r="H23" s="95">
        <v>50372951</v>
      </c>
    </row>
    <row r="24" spans="1:8" ht="12.75">
      <c r="A24" s="97" t="s">
        <v>23</v>
      </c>
      <c r="B24" s="98"/>
      <c r="C24" s="99">
        <v>36177768</v>
      </c>
      <c r="D24" s="99">
        <v>4852503</v>
      </c>
      <c r="E24" s="99">
        <v>12639314</v>
      </c>
      <c r="F24" s="99">
        <v>14460607</v>
      </c>
      <c r="G24" s="99">
        <v>28705965</v>
      </c>
      <c r="H24" s="99">
        <v>50372951</v>
      </c>
    </row>
    <row r="25" ht="12.75">
      <c r="A25" s="90"/>
    </row>
    <row r="26" spans="1:8" ht="17.25" customHeight="1">
      <c r="A26" s="108" t="s">
        <v>178</v>
      </c>
      <c r="B26" s="109"/>
      <c r="C26" s="109"/>
      <c r="D26" s="109"/>
      <c r="E26" s="109"/>
      <c r="F26" s="109"/>
      <c r="G26" s="109"/>
      <c r="H26" s="109"/>
    </row>
    <row r="27" spans="1:8" ht="17.25" customHeight="1">
      <c r="A27" s="108" t="s">
        <v>101</v>
      </c>
      <c r="B27" s="109"/>
      <c r="C27" s="109"/>
      <c r="D27" s="109"/>
      <c r="E27" s="109"/>
      <c r="F27" s="109"/>
      <c r="G27" s="109"/>
      <c r="H27" s="109"/>
    </row>
    <row r="28" ht="12.75">
      <c r="A28" s="90"/>
    </row>
    <row r="29" spans="1:8" ht="17.25" customHeight="1">
      <c r="A29" s="110" t="s">
        <v>169</v>
      </c>
      <c r="B29" s="109"/>
      <c r="C29" s="109"/>
      <c r="D29" s="109"/>
      <c r="E29" s="109"/>
      <c r="F29" s="109"/>
      <c r="G29" s="109"/>
      <c r="H29" s="109"/>
    </row>
    <row r="30" ht="12.75">
      <c r="A30" s="90"/>
    </row>
    <row r="31" spans="1:8" ht="17.25" customHeight="1">
      <c r="A31" s="108" t="s">
        <v>102</v>
      </c>
      <c r="B31" s="109"/>
      <c r="C31" s="109"/>
      <c r="D31" s="109"/>
      <c r="E31" s="109"/>
      <c r="F31" s="109"/>
      <c r="G31" s="109"/>
      <c r="H31" s="109"/>
    </row>
    <row r="32" ht="12.75">
      <c r="A32" s="90"/>
    </row>
    <row r="33" ht="12.75">
      <c r="A33" s="91"/>
    </row>
    <row r="34" ht="12.75">
      <c r="A34" s="90"/>
    </row>
    <row r="35" spans="1:8" ht="12.75">
      <c r="A35" s="111" t="s">
        <v>103</v>
      </c>
      <c r="B35" s="111" t="s">
        <v>170</v>
      </c>
      <c r="C35" s="92" t="s">
        <v>104</v>
      </c>
      <c r="D35" s="92" t="s">
        <v>105</v>
      </c>
      <c r="E35" s="92" t="s">
        <v>106</v>
      </c>
      <c r="F35" s="92" t="s">
        <v>171</v>
      </c>
      <c r="G35" s="92" t="s">
        <v>172</v>
      </c>
      <c r="H35" s="92" t="s">
        <v>213</v>
      </c>
    </row>
    <row r="36" spans="1:8" ht="12.75" customHeight="1">
      <c r="A36" s="112"/>
      <c r="B36" s="112"/>
      <c r="C36" s="113" t="s">
        <v>179</v>
      </c>
      <c r="D36" s="114"/>
      <c r="E36" s="114"/>
      <c r="F36" s="114"/>
      <c r="G36" s="114"/>
      <c r="H36" s="115"/>
    </row>
    <row r="37" spans="1:8" ht="12.75">
      <c r="A37" s="116" t="s">
        <v>110</v>
      </c>
      <c r="B37" s="117"/>
      <c r="C37" s="117"/>
      <c r="D37" s="117"/>
      <c r="E37" s="117"/>
      <c r="F37" s="117"/>
      <c r="G37" s="117"/>
      <c r="H37" s="118"/>
    </row>
    <row r="38" spans="1:8" ht="12.75">
      <c r="A38" s="93" t="s">
        <v>36</v>
      </c>
      <c r="B38" s="93" t="s">
        <v>214</v>
      </c>
      <c r="C38" s="94">
        <v>0</v>
      </c>
      <c r="D38" s="94">
        <v>0</v>
      </c>
      <c r="E38" s="94">
        <v>0</v>
      </c>
      <c r="F38" s="94">
        <v>0</v>
      </c>
      <c r="G38" s="94">
        <v>0</v>
      </c>
      <c r="H38" s="95">
        <v>70931</v>
      </c>
    </row>
    <row r="39" spans="1:8" ht="12.75">
      <c r="A39" s="96" t="s">
        <v>108</v>
      </c>
      <c r="B39" s="93" t="s">
        <v>174</v>
      </c>
      <c r="C39" s="94">
        <v>0</v>
      </c>
      <c r="D39" s="95">
        <v>36238</v>
      </c>
      <c r="E39" s="94">
        <v>0</v>
      </c>
      <c r="F39" s="94">
        <v>0</v>
      </c>
      <c r="G39" s="94">
        <v>0</v>
      </c>
      <c r="H39" s="94">
        <v>0</v>
      </c>
    </row>
    <row r="40" spans="1:8" ht="12.75">
      <c r="A40" s="93" t="s">
        <v>16</v>
      </c>
      <c r="B40" s="93" t="s">
        <v>175</v>
      </c>
      <c r="C40" s="95">
        <v>1597997</v>
      </c>
      <c r="D40" s="95">
        <v>1670703</v>
      </c>
      <c r="E40" s="95">
        <v>3427595</v>
      </c>
      <c r="F40" s="95">
        <v>2721986</v>
      </c>
      <c r="G40" s="95">
        <v>4951838</v>
      </c>
      <c r="H40" s="95">
        <v>6574017</v>
      </c>
    </row>
    <row r="41" spans="1:8" ht="12.75">
      <c r="A41" s="96" t="s">
        <v>108</v>
      </c>
      <c r="B41" s="93" t="s">
        <v>176</v>
      </c>
      <c r="C41" s="95">
        <v>3954459</v>
      </c>
      <c r="D41" s="95">
        <v>846035</v>
      </c>
      <c r="E41" s="95">
        <v>440323</v>
      </c>
      <c r="F41" s="95">
        <v>110064</v>
      </c>
      <c r="G41" s="95">
        <v>2086917</v>
      </c>
      <c r="H41" s="94">
        <v>0</v>
      </c>
    </row>
    <row r="42" spans="1:8" ht="12.75">
      <c r="A42" s="93" t="s">
        <v>18</v>
      </c>
      <c r="B42" s="93" t="s">
        <v>175</v>
      </c>
      <c r="C42" s="95">
        <v>2835651</v>
      </c>
      <c r="D42" s="94">
        <v>0</v>
      </c>
      <c r="E42" s="94">
        <v>0</v>
      </c>
      <c r="F42" s="94">
        <v>0</v>
      </c>
      <c r="G42" s="94">
        <v>0</v>
      </c>
      <c r="H42" s="94">
        <v>0</v>
      </c>
    </row>
    <row r="43" spans="1:8" ht="12.75">
      <c r="A43" s="93" t="s">
        <v>17</v>
      </c>
      <c r="B43" s="93" t="s">
        <v>175</v>
      </c>
      <c r="C43" s="95">
        <v>31987114</v>
      </c>
      <c r="D43" s="94">
        <v>0</v>
      </c>
      <c r="E43" s="95">
        <v>15719328</v>
      </c>
      <c r="F43" s="94">
        <v>0</v>
      </c>
      <c r="G43" s="95">
        <v>6404362</v>
      </c>
      <c r="H43" s="95">
        <v>15224505</v>
      </c>
    </row>
    <row r="44" spans="1:8" ht="12.75">
      <c r="A44" s="93" t="s">
        <v>20</v>
      </c>
      <c r="B44" s="93" t="s">
        <v>175</v>
      </c>
      <c r="C44" s="94">
        <v>0</v>
      </c>
      <c r="D44" s="94">
        <v>0</v>
      </c>
      <c r="E44" s="94">
        <v>0</v>
      </c>
      <c r="F44" s="95">
        <v>29197656</v>
      </c>
      <c r="G44" s="95">
        <v>38706496</v>
      </c>
      <c r="H44" s="95">
        <v>51942171</v>
      </c>
    </row>
    <row r="45" spans="1:8" ht="12.75">
      <c r="A45" s="93" t="s">
        <v>21</v>
      </c>
      <c r="B45" s="93" t="s">
        <v>175</v>
      </c>
      <c r="C45" s="95">
        <v>29711643</v>
      </c>
      <c r="D45" s="95">
        <v>8036182</v>
      </c>
      <c r="E45" s="94">
        <v>0</v>
      </c>
      <c r="F45" s="94">
        <v>0</v>
      </c>
      <c r="G45" s="95">
        <v>8886370</v>
      </c>
      <c r="H45" s="95">
        <v>29192954</v>
      </c>
    </row>
    <row r="46" spans="1:8" ht="12.75">
      <c r="A46" s="97" t="s">
        <v>109</v>
      </c>
      <c r="B46" s="98"/>
      <c r="C46" s="95">
        <v>70086864</v>
      </c>
      <c r="D46" s="95">
        <v>10589158</v>
      </c>
      <c r="E46" s="95">
        <v>19587246</v>
      </c>
      <c r="F46" s="95">
        <v>32029706</v>
      </c>
      <c r="G46" s="95">
        <v>61035983</v>
      </c>
      <c r="H46" s="95">
        <v>103004578</v>
      </c>
    </row>
    <row r="47" ht="12.75">
      <c r="A47" s="90"/>
    </row>
    <row r="48" spans="1:8" ht="17.25" customHeight="1">
      <c r="A48" s="108" t="s">
        <v>180</v>
      </c>
      <c r="B48" s="109"/>
      <c r="C48" s="109"/>
      <c r="D48" s="109"/>
      <c r="E48" s="109"/>
      <c r="F48" s="109"/>
      <c r="G48" s="109"/>
      <c r="H48" s="109"/>
    </row>
    <row r="49" spans="1:8" ht="17.25" customHeight="1">
      <c r="A49" s="108" t="s">
        <v>101</v>
      </c>
      <c r="B49" s="109"/>
      <c r="C49" s="109"/>
      <c r="D49" s="109"/>
      <c r="E49" s="109"/>
      <c r="F49" s="109"/>
      <c r="G49" s="109"/>
      <c r="H49" s="109"/>
    </row>
    <row r="50" ht="12.75">
      <c r="A50" s="90"/>
    </row>
    <row r="51" spans="1:8" ht="17.25" customHeight="1">
      <c r="A51" s="110" t="s">
        <v>169</v>
      </c>
      <c r="B51" s="109"/>
      <c r="C51" s="109"/>
      <c r="D51" s="109"/>
      <c r="E51" s="109"/>
      <c r="F51" s="109"/>
      <c r="G51" s="109"/>
      <c r="H51" s="109"/>
    </row>
    <row r="52" ht="12.75">
      <c r="A52" s="90"/>
    </row>
    <row r="53" spans="1:8" ht="17.25" customHeight="1">
      <c r="A53" s="108" t="s">
        <v>102</v>
      </c>
      <c r="B53" s="109"/>
      <c r="C53" s="109"/>
      <c r="D53" s="109"/>
      <c r="E53" s="109"/>
      <c r="F53" s="109"/>
      <c r="G53" s="109"/>
      <c r="H53" s="109"/>
    </row>
    <row r="54" ht="12.75">
      <c r="A54" s="90"/>
    </row>
    <row r="55" ht="12.75">
      <c r="A55" s="91"/>
    </row>
    <row r="56" ht="12.75">
      <c r="A56" s="90"/>
    </row>
    <row r="57" spans="1:8" ht="12.75">
      <c r="A57" s="111" t="s">
        <v>103</v>
      </c>
      <c r="B57" s="111" t="s">
        <v>170</v>
      </c>
      <c r="C57" s="92" t="s">
        <v>104</v>
      </c>
      <c r="D57" s="92" t="s">
        <v>105</v>
      </c>
      <c r="E57" s="92" t="s">
        <v>106</v>
      </c>
      <c r="F57" s="92" t="s">
        <v>171</v>
      </c>
      <c r="G57" s="92" t="s">
        <v>172</v>
      </c>
      <c r="H57" s="92" t="s">
        <v>213</v>
      </c>
    </row>
    <row r="58" spans="1:8" ht="12.75" customHeight="1">
      <c r="A58" s="112"/>
      <c r="B58" s="112"/>
      <c r="C58" s="113" t="s">
        <v>107</v>
      </c>
      <c r="D58" s="114"/>
      <c r="E58" s="114"/>
      <c r="F58" s="114"/>
      <c r="G58" s="114"/>
      <c r="H58" s="115"/>
    </row>
    <row r="59" spans="1:8" ht="12.75">
      <c r="A59" s="116" t="s">
        <v>181</v>
      </c>
      <c r="B59" s="117"/>
      <c r="C59" s="117"/>
      <c r="D59" s="117"/>
      <c r="E59" s="117"/>
      <c r="F59" s="117"/>
      <c r="G59" s="117"/>
      <c r="H59" s="118"/>
    </row>
    <row r="60" spans="1:8" ht="12.75">
      <c r="A60" s="93" t="s">
        <v>36</v>
      </c>
      <c r="B60" s="93" t="s">
        <v>214</v>
      </c>
      <c r="C60" s="94">
        <v>0</v>
      </c>
      <c r="D60" s="94">
        <v>0</v>
      </c>
      <c r="E60" s="94">
        <v>0</v>
      </c>
      <c r="F60" s="94">
        <v>0</v>
      </c>
      <c r="G60" s="94">
        <v>0</v>
      </c>
      <c r="H60" s="95">
        <v>10992</v>
      </c>
    </row>
    <row r="61" spans="1:8" ht="12.75">
      <c r="A61" s="96" t="s">
        <v>108</v>
      </c>
      <c r="B61" s="93" t="s">
        <v>174</v>
      </c>
      <c r="C61" s="94">
        <v>0</v>
      </c>
      <c r="D61" s="94">
        <v>246</v>
      </c>
      <c r="E61" s="94">
        <v>0</v>
      </c>
      <c r="F61" s="94">
        <v>0</v>
      </c>
      <c r="G61" s="94">
        <v>0</v>
      </c>
      <c r="H61" s="94">
        <v>0</v>
      </c>
    </row>
    <row r="62" spans="1:8" ht="12.75">
      <c r="A62" s="97" t="s">
        <v>215</v>
      </c>
      <c r="B62" s="98"/>
      <c r="C62" s="94">
        <v>0</v>
      </c>
      <c r="D62" s="94">
        <v>246</v>
      </c>
      <c r="E62" s="94">
        <v>0</v>
      </c>
      <c r="F62" s="94">
        <v>0</v>
      </c>
      <c r="G62" s="94">
        <v>0</v>
      </c>
      <c r="H62" s="95">
        <v>10992</v>
      </c>
    </row>
    <row r="63" spans="1:8" ht="12.75">
      <c r="A63" s="93" t="s">
        <v>16</v>
      </c>
      <c r="B63" s="93" t="s">
        <v>175</v>
      </c>
      <c r="C63" s="94">
        <v>0</v>
      </c>
      <c r="D63" s="94">
        <v>0</v>
      </c>
      <c r="E63" s="94">
        <v>0</v>
      </c>
      <c r="F63" s="94">
        <v>0</v>
      </c>
      <c r="G63" s="94">
        <v>0</v>
      </c>
      <c r="H63" s="94">
        <v>0</v>
      </c>
    </row>
    <row r="64" spans="1:8" ht="12.75">
      <c r="A64" s="96" t="s">
        <v>108</v>
      </c>
      <c r="B64" s="93" t="s">
        <v>176</v>
      </c>
      <c r="C64" s="94">
        <v>0</v>
      </c>
      <c r="D64" s="94">
        <v>0</v>
      </c>
      <c r="E64" s="94">
        <v>0</v>
      </c>
      <c r="F64" s="94">
        <v>0</v>
      </c>
      <c r="G64" s="94">
        <v>0</v>
      </c>
      <c r="H64" s="94">
        <v>0</v>
      </c>
    </row>
    <row r="65" spans="1:8" ht="12.75">
      <c r="A65" s="97" t="s">
        <v>177</v>
      </c>
      <c r="B65" s="98"/>
      <c r="C65" s="94">
        <v>0</v>
      </c>
      <c r="D65" s="94">
        <v>0</v>
      </c>
      <c r="E65" s="94">
        <v>0</v>
      </c>
      <c r="F65" s="94">
        <v>0</v>
      </c>
      <c r="G65" s="94">
        <v>0</v>
      </c>
      <c r="H65" s="94">
        <v>0</v>
      </c>
    </row>
    <row r="66" spans="1:8" ht="12.75">
      <c r="A66" s="93" t="s">
        <v>18</v>
      </c>
      <c r="B66" s="93" t="s">
        <v>175</v>
      </c>
      <c r="C66" s="94">
        <v>0</v>
      </c>
      <c r="D66" s="94">
        <v>0</v>
      </c>
      <c r="E66" s="94">
        <v>0</v>
      </c>
      <c r="F66" s="94">
        <v>0</v>
      </c>
      <c r="G66" s="94">
        <v>0</v>
      </c>
      <c r="H66" s="94">
        <v>0</v>
      </c>
    </row>
    <row r="67" spans="1:8" ht="12.75">
      <c r="A67" s="93" t="s">
        <v>17</v>
      </c>
      <c r="B67" s="93" t="s">
        <v>175</v>
      </c>
      <c r="C67" s="94">
        <v>0</v>
      </c>
      <c r="D67" s="94">
        <v>0</v>
      </c>
      <c r="E67" s="94">
        <v>0</v>
      </c>
      <c r="F67" s="94">
        <v>0</v>
      </c>
      <c r="G67" s="94">
        <v>0</v>
      </c>
      <c r="H67" s="94">
        <v>0</v>
      </c>
    </row>
    <row r="68" spans="1:8" ht="12.75">
      <c r="A68" s="93" t="s">
        <v>20</v>
      </c>
      <c r="B68" s="93" t="s">
        <v>175</v>
      </c>
      <c r="C68" s="94">
        <v>0</v>
      </c>
      <c r="D68" s="94">
        <v>0</v>
      </c>
      <c r="E68" s="94">
        <v>0</v>
      </c>
      <c r="F68" s="94">
        <v>0</v>
      </c>
      <c r="G68" s="94">
        <v>0</v>
      </c>
      <c r="H68" s="94">
        <v>0</v>
      </c>
    </row>
    <row r="69" spans="1:8" ht="12.75">
      <c r="A69" s="93" t="s">
        <v>21</v>
      </c>
      <c r="B69" s="93" t="s">
        <v>175</v>
      </c>
      <c r="C69" s="94">
        <v>0</v>
      </c>
      <c r="D69" s="94">
        <v>0</v>
      </c>
      <c r="E69" s="94">
        <v>0</v>
      </c>
      <c r="F69" s="94">
        <v>0</v>
      </c>
      <c r="G69" s="94">
        <v>0</v>
      </c>
      <c r="H69" s="94">
        <v>0</v>
      </c>
    </row>
    <row r="70" spans="1:8" ht="12.75">
      <c r="A70" s="97" t="s">
        <v>109</v>
      </c>
      <c r="B70" s="98"/>
      <c r="C70" s="94">
        <v>0</v>
      </c>
      <c r="D70" s="94">
        <v>246</v>
      </c>
      <c r="E70" s="94">
        <v>0</v>
      </c>
      <c r="F70" s="94">
        <v>0</v>
      </c>
      <c r="G70" s="94">
        <v>0</v>
      </c>
      <c r="H70" s="95">
        <v>10992</v>
      </c>
    </row>
    <row r="71" spans="1:8" ht="12.75">
      <c r="A71" s="97" t="s">
        <v>23</v>
      </c>
      <c r="B71" s="98"/>
      <c r="C71" s="97">
        <v>0</v>
      </c>
      <c r="D71" s="97">
        <v>246</v>
      </c>
      <c r="E71" s="97">
        <v>0</v>
      </c>
      <c r="F71" s="97">
        <v>0</v>
      </c>
      <c r="G71" s="97">
        <v>0</v>
      </c>
      <c r="H71" s="99">
        <v>10992</v>
      </c>
    </row>
    <row r="72" ht="12.75">
      <c r="A72" s="90"/>
    </row>
    <row r="73" spans="1:8" ht="34.5" customHeight="1">
      <c r="A73" s="108" t="s">
        <v>182</v>
      </c>
      <c r="B73" s="109"/>
      <c r="C73" s="109"/>
      <c r="D73" s="109"/>
      <c r="E73" s="109"/>
      <c r="F73" s="109"/>
      <c r="G73" s="109"/>
      <c r="H73" s="109"/>
    </row>
    <row r="74" spans="1:8" ht="17.25" customHeight="1">
      <c r="A74" s="108" t="s">
        <v>101</v>
      </c>
      <c r="B74" s="109"/>
      <c r="C74" s="109"/>
      <c r="D74" s="109"/>
      <c r="E74" s="109"/>
      <c r="F74" s="109"/>
      <c r="G74" s="109"/>
      <c r="H74" s="109"/>
    </row>
    <row r="75" ht="12.75">
      <c r="A75" s="90"/>
    </row>
    <row r="76" spans="1:8" ht="17.25" customHeight="1">
      <c r="A76" s="110" t="s">
        <v>169</v>
      </c>
      <c r="B76" s="109"/>
      <c r="C76" s="109"/>
      <c r="D76" s="109"/>
      <c r="E76" s="109"/>
      <c r="F76" s="109"/>
      <c r="G76" s="109"/>
      <c r="H76" s="109"/>
    </row>
    <row r="77" ht="12.75">
      <c r="A77" s="90"/>
    </row>
    <row r="78" spans="1:8" ht="17.25" customHeight="1">
      <c r="A78" s="108" t="s">
        <v>102</v>
      </c>
      <c r="B78" s="109"/>
      <c r="C78" s="109"/>
      <c r="D78" s="109"/>
      <c r="E78" s="109"/>
      <c r="F78" s="109"/>
      <c r="G78" s="109"/>
      <c r="H78" s="109"/>
    </row>
    <row r="79" ht="12.75">
      <c r="A79" s="90"/>
    </row>
    <row r="80" ht="12.75">
      <c r="A80" s="91"/>
    </row>
    <row r="81" ht="12.75">
      <c r="A81" s="90"/>
    </row>
    <row r="82" spans="1:8" ht="12.75">
      <c r="A82" s="111" t="s">
        <v>103</v>
      </c>
      <c r="B82" s="111" t="s">
        <v>170</v>
      </c>
      <c r="C82" s="92" t="s">
        <v>104</v>
      </c>
      <c r="D82" s="92" t="s">
        <v>105</v>
      </c>
      <c r="E82" s="92" t="s">
        <v>106</v>
      </c>
      <c r="F82" s="92" t="s">
        <v>171</v>
      </c>
      <c r="G82" s="92" t="s">
        <v>172</v>
      </c>
      <c r="H82" s="92" t="s">
        <v>213</v>
      </c>
    </row>
    <row r="83" spans="1:8" ht="12.75" customHeight="1">
      <c r="A83" s="112"/>
      <c r="B83" s="112"/>
      <c r="C83" s="113" t="s">
        <v>107</v>
      </c>
      <c r="D83" s="114"/>
      <c r="E83" s="114"/>
      <c r="F83" s="114"/>
      <c r="G83" s="114"/>
      <c r="H83" s="115"/>
    </row>
    <row r="84" spans="1:8" ht="12.75">
      <c r="A84" s="116" t="s">
        <v>183</v>
      </c>
      <c r="B84" s="117"/>
      <c r="C84" s="117"/>
      <c r="D84" s="117"/>
      <c r="E84" s="117"/>
      <c r="F84" s="117"/>
      <c r="G84" s="117"/>
      <c r="H84" s="118"/>
    </row>
    <row r="85" spans="1:8" ht="12.75">
      <c r="A85" s="93" t="s">
        <v>36</v>
      </c>
      <c r="B85" s="93" t="s">
        <v>214</v>
      </c>
      <c r="C85" s="94">
        <v>0</v>
      </c>
      <c r="D85" s="94">
        <v>0</v>
      </c>
      <c r="E85" s="94">
        <v>0</v>
      </c>
      <c r="F85" s="94">
        <v>0</v>
      </c>
      <c r="G85" s="94">
        <v>0</v>
      </c>
      <c r="H85" s="95">
        <v>49652</v>
      </c>
    </row>
    <row r="86" spans="1:8" ht="12.75">
      <c r="A86" s="96" t="s">
        <v>108</v>
      </c>
      <c r="B86" s="93" t="s">
        <v>174</v>
      </c>
      <c r="C86" s="94">
        <v>0</v>
      </c>
      <c r="D86" s="95">
        <v>15025</v>
      </c>
      <c r="E86" s="94">
        <v>0</v>
      </c>
      <c r="F86" s="94">
        <v>0</v>
      </c>
      <c r="G86" s="94">
        <v>0</v>
      </c>
      <c r="H86" s="94">
        <v>0</v>
      </c>
    </row>
    <row r="87" spans="1:8" ht="12.75">
      <c r="A87" s="97" t="s">
        <v>215</v>
      </c>
      <c r="B87" s="98"/>
      <c r="C87" s="94">
        <v>0</v>
      </c>
      <c r="D87" s="95">
        <v>15025</v>
      </c>
      <c r="E87" s="94">
        <v>0</v>
      </c>
      <c r="F87" s="94">
        <v>0</v>
      </c>
      <c r="G87" s="94">
        <v>0</v>
      </c>
      <c r="H87" s="95">
        <v>49652</v>
      </c>
    </row>
    <row r="88" spans="1:8" ht="12.75">
      <c r="A88" s="93" t="s">
        <v>16</v>
      </c>
      <c r="B88" s="93" t="s">
        <v>175</v>
      </c>
      <c r="C88" s="95">
        <v>822680</v>
      </c>
      <c r="D88" s="95">
        <v>753795</v>
      </c>
      <c r="E88" s="95">
        <v>1877363</v>
      </c>
      <c r="F88" s="95">
        <v>1470042</v>
      </c>
      <c r="G88" s="95">
        <v>2343120</v>
      </c>
      <c r="H88" s="95">
        <v>2957109</v>
      </c>
    </row>
    <row r="89" spans="1:8" ht="12.75">
      <c r="A89" s="96" t="s">
        <v>108</v>
      </c>
      <c r="B89" s="93" t="s">
        <v>176</v>
      </c>
      <c r="C89" s="95">
        <v>1844382</v>
      </c>
      <c r="D89" s="95">
        <v>381809</v>
      </c>
      <c r="E89" s="95">
        <v>192260</v>
      </c>
      <c r="F89" s="95">
        <v>47304</v>
      </c>
      <c r="G89" s="95">
        <v>896875</v>
      </c>
      <c r="H89" s="94">
        <v>0</v>
      </c>
    </row>
    <row r="90" spans="1:8" ht="12.75">
      <c r="A90" s="97" t="s">
        <v>177</v>
      </c>
      <c r="B90" s="98"/>
      <c r="C90" s="95">
        <v>2667062</v>
      </c>
      <c r="D90" s="95">
        <v>1135604</v>
      </c>
      <c r="E90" s="95">
        <v>2069623</v>
      </c>
      <c r="F90" s="95">
        <v>1517346</v>
      </c>
      <c r="G90" s="95">
        <v>3239995</v>
      </c>
      <c r="H90" s="95">
        <v>2957109</v>
      </c>
    </row>
    <row r="91" spans="1:8" ht="12.75">
      <c r="A91" s="93" t="s">
        <v>18</v>
      </c>
      <c r="B91" s="93" t="s">
        <v>175</v>
      </c>
      <c r="C91" s="95">
        <v>1446655</v>
      </c>
      <c r="D91" s="94">
        <v>0</v>
      </c>
      <c r="E91" s="94">
        <v>0</v>
      </c>
      <c r="F91" s="94">
        <v>0</v>
      </c>
      <c r="G91" s="94">
        <v>0</v>
      </c>
      <c r="H91" s="94">
        <v>0</v>
      </c>
    </row>
    <row r="92" spans="1:8" ht="12.75">
      <c r="A92" s="93" t="s">
        <v>17</v>
      </c>
      <c r="B92" s="93" t="s">
        <v>175</v>
      </c>
      <c r="C92" s="95">
        <v>19395190</v>
      </c>
      <c r="D92" s="94">
        <v>0</v>
      </c>
      <c r="E92" s="95">
        <v>10803621</v>
      </c>
      <c r="F92" s="94">
        <v>0</v>
      </c>
      <c r="G92" s="95">
        <v>3294884</v>
      </c>
      <c r="H92" s="95">
        <v>7763166</v>
      </c>
    </row>
    <row r="93" spans="1:8" ht="12.75">
      <c r="A93" s="93" t="s">
        <v>20</v>
      </c>
      <c r="B93" s="93" t="s">
        <v>175</v>
      </c>
      <c r="C93" s="94">
        <v>0</v>
      </c>
      <c r="D93" s="94">
        <v>0</v>
      </c>
      <c r="E93" s="94">
        <v>0</v>
      </c>
      <c r="F93" s="95">
        <v>13839671</v>
      </c>
      <c r="G93" s="95">
        <v>19568883</v>
      </c>
      <c r="H93" s="95">
        <v>26236308</v>
      </c>
    </row>
    <row r="94" spans="1:8" ht="12.75">
      <c r="A94" s="93" t="s">
        <v>21</v>
      </c>
      <c r="B94" s="93" t="s">
        <v>175</v>
      </c>
      <c r="C94" s="95">
        <v>14991019</v>
      </c>
      <c r="D94" s="95">
        <v>3911789</v>
      </c>
      <c r="E94" s="94">
        <v>0</v>
      </c>
      <c r="F94" s="94">
        <v>0</v>
      </c>
      <c r="G94" s="95">
        <v>4790332</v>
      </c>
      <c r="H94" s="95">
        <v>16544156</v>
      </c>
    </row>
    <row r="95" spans="1:8" ht="12.75">
      <c r="A95" s="97" t="s">
        <v>109</v>
      </c>
      <c r="B95" s="98"/>
      <c r="C95" s="95">
        <v>38499926</v>
      </c>
      <c r="D95" s="95">
        <v>5062418</v>
      </c>
      <c r="E95" s="95">
        <v>12873244</v>
      </c>
      <c r="F95" s="95">
        <v>15357017</v>
      </c>
      <c r="G95" s="95">
        <v>30894094</v>
      </c>
      <c r="H95" s="95">
        <v>53550391</v>
      </c>
    </row>
    <row r="96" spans="1:8" ht="12.75">
      <c r="A96" s="97" t="s">
        <v>23</v>
      </c>
      <c r="B96" s="98"/>
      <c r="C96" s="99">
        <v>38499926</v>
      </c>
      <c r="D96" s="99">
        <v>5062418</v>
      </c>
      <c r="E96" s="99">
        <v>12873244</v>
      </c>
      <c r="F96" s="99">
        <v>15357017</v>
      </c>
      <c r="G96" s="99">
        <v>30894094</v>
      </c>
      <c r="H96" s="99">
        <v>53550391</v>
      </c>
    </row>
    <row r="97" ht="12.75">
      <c r="A97" s="90"/>
    </row>
    <row r="98" spans="1:8" ht="34.5" customHeight="1">
      <c r="A98" s="108" t="s">
        <v>184</v>
      </c>
      <c r="B98" s="109"/>
      <c r="C98" s="109"/>
      <c r="D98" s="109"/>
      <c r="E98" s="109"/>
      <c r="F98" s="109"/>
      <c r="G98" s="109"/>
      <c r="H98" s="109"/>
    </row>
    <row r="99" spans="1:8" ht="17.25" customHeight="1">
      <c r="A99" s="108" t="s">
        <v>101</v>
      </c>
      <c r="B99" s="109"/>
      <c r="C99" s="109"/>
      <c r="D99" s="109"/>
      <c r="E99" s="109"/>
      <c r="F99" s="109"/>
      <c r="G99" s="109"/>
      <c r="H99" s="109"/>
    </row>
    <row r="100" ht="12.75">
      <c r="A100" s="90"/>
    </row>
    <row r="101" spans="1:8" ht="17.25" customHeight="1">
      <c r="A101" s="110" t="s">
        <v>169</v>
      </c>
      <c r="B101" s="109"/>
      <c r="C101" s="109"/>
      <c r="D101" s="109"/>
      <c r="E101" s="109"/>
      <c r="F101" s="109"/>
      <c r="G101" s="109"/>
      <c r="H101" s="109"/>
    </row>
    <row r="102" ht="12.75">
      <c r="A102" s="90"/>
    </row>
    <row r="103" spans="1:8" ht="17.25" customHeight="1">
      <c r="A103" s="108" t="s">
        <v>102</v>
      </c>
      <c r="B103" s="109"/>
      <c r="C103" s="109"/>
      <c r="D103" s="109"/>
      <c r="E103" s="109"/>
      <c r="F103" s="109"/>
      <c r="G103" s="109"/>
      <c r="H103" s="109"/>
    </row>
    <row r="104" ht="12.75">
      <c r="A104" s="90"/>
    </row>
    <row r="105" ht="12.75">
      <c r="A105" s="91"/>
    </row>
    <row r="106" ht="12.75">
      <c r="A106" s="90"/>
    </row>
    <row r="107" spans="1:8" ht="12.75">
      <c r="A107" s="111" t="s">
        <v>103</v>
      </c>
      <c r="B107" s="111" t="s">
        <v>170</v>
      </c>
      <c r="C107" s="92" t="s">
        <v>104</v>
      </c>
      <c r="D107" s="92" t="s">
        <v>105</v>
      </c>
      <c r="E107" s="92" t="s">
        <v>106</v>
      </c>
      <c r="F107" s="92" t="s">
        <v>171</v>
      </c>
      <c r="G107" s="92" t="s">
        <v>172</v>
      </c>
      <c r="H107" s="92" t="s">
        <v>213</v>
      </c>
    </row>
    <row r="108" spans="1:8" ht="12.75" customHeight="1">
      <c r="A108" s="112"/>
      <c r="B108" s="112"/>
      <c r="C108" s="113" t="s">
        <v>111</v>
      </c>
      <c r="D108" s="114"/>
      <c r="E108" s="114"/>
      <c r="F108" s="114"/>
      <c r="G108" s="114"/>
      <c r="H108" s="115"/>
    </row>
    <row r="109" spans="1:8" ht="12.75">
      <c r="A109" s="116" t="s">
        <v>185</v>
      </c>
      <c r="B109" s="117"/>
      <c r="C109" s="117"/>
      <c r="D109" s="117"/>
      <c r="E109" s="117"/>
      <c r="F109" s="117"/>
      <c r="G109" s="117"/>
      <c r="H109" s="118"/>
    </row>
    <row r="110" spans="1:8" ht="12.75">
      <c r="A110" s="93" t="s">
        <v>36</v>
      </c>
      <c r="B110" s="93" t="s">
        <v>214</v>
      </c>
      <c r="C110" s="93" t="s">
        <v>112</v>
      </c>
      <c r="D110" s="93" t="s">
        <v>112</v>
      </c>
      <c r="E110" s="93" t="s">
        <v>112</v>
      </c>
      <c r="F110" s="93" t="s">
        <v>112</v>
      </c>
      <c r="G110" s="93" t="s">
        <v>112</v>
      </c>
      <c r="H110" s="94">
        <v>0.491</v>
      </c>
    </row>
    <row r="111" spans="1:8" ht="12.75">
      <c r="A111" s="96" t="s">
        <v>108</v>
      </c>
      <c r="B111" s="93" t="s">
        <v>174</v>
      </c>
      <c r="C111" s="93" t="s">
        <v>112</v>
      </c>
      <c r="D111" s="94">
        <v>0.357</v>
      </c>
      <c r="E111" s="93" t="s">
        <v>112</v>
      </c>
      <c r="F111" s="93" t="s">
        <v>112</v>
      </c>
      <c r="G111" s="93" t="s">
        <v>112</v>
      </c>
      <c r="H111" s="93" t="s">
        <v>112</v>
      </c>
    </row>
    <row r="112" spans="1:8" ht="12.75">
      <c r="A112" s="93" t="s">
        <v>16</v>
      </c>
      <c r="B112" s="93" t="s">
        <v>175</v>
      </c>
      <c r="C112" s="94">
        <v>0.507</v>
      </c>
      <c r="D112" s="94">
        <v>0.443</v>
      </c>
      <c r="E112" s="94">
        <v>0.541</v>
      </c>
      <c r="F112" s="94">
        <v>0.532</v>
      </c>
      <c r="G112" s="94">
        <v>0.469</v>
      </c>
      <c r="H112" s="94">
        <v>0.446</v>
      </c>
    </row>
    <row r="113" spans="1:8" ht="12.75">
      <c r="A113" s="96" t="s">
        <v>108</v>
      </c>
      <c r="B113" s="93" t="s">
        <v>176</v>
      </c>
      <c r="C113" s="94">
        <v>0.463</v>
      </c>
      <c r="D113" s="94">
        <v>0.449</v>
      </c>
      <c r="E113" s="94">
        <v>0.435</v>
      </c>
      <c r="F113" s="94">
        <v>0.428</v>
      </c>
      <c r="G113" s="94">
        <v>0.428</v>
      </c>
      <c r="H113" s="93" t="s">
        <v>112</v>
      </c>
    </row>
    <row r="114" spans="1:8" ht="12.75">
      <c r="A114" s="93" t="s">
        <v>18</v>
      </c>
      <c r="B114" s="93" t="s">
        <v>175</v>
      </c>
      <c r="C114" s="94">
        <v>0.457</v>
      </c>
      <c r="D114" s="93" t="s">
        <v>112</v>
      </c>
      <c r="E114" s="93" t="s">
        <v>112</v>
      </c>
      <c r="F114" s="93" t="s">
        <v>112</v>
      </c>
      <c r="G114" s="93" t="s">
        <v>112</v>
      </c>
      <c r="H114" s="93" t="s">
        <v>112</v>
      </c>
    </row>
    <row r="115" spans="1:8" ht="12.75">
      <c r="A115" s="93" t="s">
        <v>17</v>
      </c>
      <c r="B115" s="93" t="s">
        <v>175</v>
      </c>
      <c r="C115" s="94">
        <v>0.579</v>
      </c>
      <c r="D115" s="93" t="s">
        <v>112</v>
      </c>
      <c r="E115" s="94">
        <v>0.674</v>
      </c>
      <c r="F115" s="93" t="s">
        <v>112</v>
      </c>
      <c r="G115" s="94">
        <v>0.476</v>
      </c>
      <c r="H115" s="94">
        <v>0.475</v>
      </c>
    </row>
    <row r="116" spans="1:8" ht="12.75">
      <c r="A116" s="93" t="s">
        <v>20</v>
      </c>
      <c r="B116" s="93" t="s">
        <v>175</v>
      </c>
      <c r="C116" s="93" t="s">
        <v>112</v>
      </c>
      <c r="D116" s="93" t="s">
        <v>112</v>
      </c>
      <c r="E116" s="93" t="s">
        <v>112</v>
      </c>
      <c r="F116" s="94">
        <v>0.444</v>
      </c>
      <c r="G116" s="94">
        <v>0.466</v>
      </c>
      <c r="H116" s="94">
        <v>0.477</v>
      </c>
    </row>
    <row r="117" spans="1:8" ht="12.75">
      <c r="A117" s="93" t="s">
        <v>21</v>
      </c>
      <c r="B117" s="93" t="s">
        <v>175</v>
      </c>
      <c r="C117" s="94">
        <v>0.462</v>
      </c>
      <c r="D117" s="94">
        <v>0.463</v>
      </c>
      <c r="E117" s="93" t="s">
        <v>112</v>
      </c>
      <c r="F117" s="93" t="s">
        <v>112</v>
      </c>
      <c r="G117" s="94">
        <v>0.495</v>
      </c>
      <c r="H117" s="94">
        <v>0.528</v>
      </c>
    </row>
    <row r="118" ht="12.75">
      <c r="A118" s="90"/>
    </row>
    <row r="119" spans="1:8" ht="34.5" customHeight="1">
      <c r="A119" s="108" t="s">
        <v>186</v>
      </c>
      <c r="B119" s="109"/>
      <c r="C119" s="109"/>
      <c r="D119" s="109"/>
      <c r="E119" s="109"/>
      <c r="F119" s="109"/>
      <c r="G119" s="109"/>
      <c r="H119" s="109"/>
    </row>
    <row r="120" spans="1:8" ht="17.25" customHeight="1">
      <c r="A120" s="108" t="s">
        <v>101</v>
      </c>
      <c r="B120" s="109"/>
      <c r="C120" s="109"/>
      <c r="D120" s="109"/>
      <c r="E120" s="109"/>
      <c r="F120" s="109"/>
      <c r="G120" s="109"/>
      <c r="H120" s="109"/>
    </row>
    <row r="121" ht="12.75">
      <c r="A121" s="90"/>
    </row>
    <row r="122" spans="1:8" ht="17.25" customHeight="1">
      <c r="A122" s="110" t="s">
        <v>169</v>
      </c>
      <c r="B122" s="109"/>
      <c r="C122" s="109"/>
      <c r="D122" s="109"/>
      <c r="E122" s="109"/>
      <c r="F122" s="109"/>
      <c r="G122" s="109"/>
      <c r="H122" s="109"/>
    </row>
    <row r="123" ht="12.75">
      <c r="A123" s="90"/>
    </row>
    <row r="124" spans="1:8" ht="17.25" customHeight="1">
      <c r="A124" s="108" t="s">
        <v>102</v>
      </c>
      <c r="B124" s="109"/>
      <c r="C124" s="109"/>
      <c r="D124" s="109"/>
      <c r="E124" s="109"/>
      <c r="F124" s="109"/>
      <c r="G124" s="109"/>
      <c r="H124" s="109"/>
    </row>
    <row r="125" ht="12.75">
      <c r="A125" s="90"/>
    </row>
    <row r="126" ht="12.75">
      <c r="A126" s="91"/>
    </row>
    <row r="127" ht="12.75">
      <c r="A127" s="90"/>
    </row>
    <row r="128" spans="1:8" ht="12.75">
      <c r="A128" s="111" t="s">
        <v>103</v>
      </c>
      <c r="B128" s="111" t="s">
        <v>170</v>
      </c>
      <c r="C128" s="92" t="s">
        <v>104</v>
      </c>
      <c r="D128" s="92" t="s">
        <v>105</v>
      </c>
      <c r="E128" s="92" t="s">
        <v>106</v>
      </c>
      <c r="F128" s="92" t="s">
        <v>171</v>
      </c>
      <c r="G128" s="92" t="s">
        <v>172</v>
      </c>
      <c r="H128" s="92" t="s">
        <v>213</v>
      </c>
    </row>
    <row r="129" spans="1:8" ht="12.75" customHeight="1">
      <c r="A129" s="112"/>
      <c r="B129" s="112"/>
      <c r="C129" s="113" t="s">
        <v>111</v>
      </c>
      <c r="D129" s="114"/>
      <c r="E129" s="114"/>
      <c r="F129" s="114"/>
      <c r="G129" s="114"/>
      <c r="H129" s="115"/>
    </row>
    <row r="130" spans="1:8" ht="12.75">
      <c r="A130" s="116" t="s">
        <v>187</v>
      </c>
      <c r="B130" s="117"/>
      <c r="C130" s="117"/>
      <c r="D130" s="117"/>
      <c r="E130" s="117"/>
      <c r="F130" s="117"/>
      <c r="G130" s="117"/>
      <c r="H130" s="118"/>
    </row>
    <row r="131" spans="1:8" ht="12.75">
      <c r="A131" s="93" t="s">
        <v>36</v>
      </c>
      <c r="B131" s="93" t="s">
        <v>214</v>
      </c>
      <c r="C131" s="93" t="s">
        <v>112</v>
      </c>
      <c r="D131" s="93" t="s">
        <v>112</v>
      </c>
      <c r="E131" s="93" t="s">
        <v>112</v>
      </c>
      <c r="F131" s="93" t="s">
        <v>112</v>
      </c>
      <c r="G131" s="93" t="s">
        <v>112</v>
      </c>
      <c r="H131" s="94">
        <v>0.855</v>
      </c>
    </row>
    <row r="132" spans="1:8" ht="12.75">
      <c r="A132" s="96" t="s">
        <v>108</v>
      </c>
      <c r="B132" s="93" t="s">
        <v>174</v>
      </c>
      <c r="C132" s="93" t="s">
        <v>112</v>
      </c>
      <c r="D132" s="94">
        <v>0.421</v>
      </c>
      <c r="E132" s="93" t="s">
        <v>112</v>
      </c>
      <c r="F132" s="93" t="s">
        <v>112</v>
      </c>
      <c r="G132" s="93" t="s">
        <v>112</v>
      </c>
      <c r="H132" s="93" t="s">
        <v>112</v>
      </c>
    </row>
    <row r="133" spans="1:8" ht="12.75">
      <c r="A133" s="93" t="s">
        <v>16</v>
      </c>
      <c r="B133" s="93" t="s">
        <v>175</v>
      </c>
      <c r="C133" s="94">
        <v>0.515</v>
      </c>
      <c r="D133" s="94">
        <v>0.451</v>
      </c>
      <c r="E133" s="94">
        <v>0.548</v>
      </c>
      <c r="F133" s="94">
        <v>0.54</v>
      </c>
      <c r="G133" s="94">
        <v>0.473</v>
      </c>
      <c r="H133" s="94">
        <v>0.45</v>
      </c>
    </row>
    <row r="134" spans="1:8" ht="12.75">
      <c r="A134" s="96" t="s">
        <v>108</v>
      </c>
      <c r="B134" s="93" t="s">
        <v>176</v>
      </c>
      <c r="C134" s="94">
        <v>0.466</v>
      </c>
      <c r="D134" s="94">
        <v>0.451</v>
      </c>
      <c r="E134" s="94">
        <v>0.437</v>
      </c>
      <c r="F134" s="94">
        <v>0.43</v>
      </c>
      <c r="G134" s="94">
        <v>0.43</v>
      </c>
      <c r="H134" s="93" t="s">
        <v>112</v>
      </c>
    </row>
    <row r="135" spans="1:8" ht="12.75">
      <c r="A135" s="93" t="s">
        <v>18</v>
      </c>
      <c r="B135" s="93" t="s">
        <v>175</v>
      </c>
      <c r="C135" s="94">
        <v>0.51</v>
      </c>
      <c r="D135" s="93" t="s">
        <v>112</v>
      </c>
      <c r="E135" s="93" t="s">
        <v>112</v>
      </c>
      <c r="F135" s="93" t="s">
        <v>112</v>
      </c>
      <c r="G135" s="93" t="s">
        <v>112</v>
      </c>
      <c r="H135" s="93" t="s">
        <v>112</v>
      </c>
    </row>
    <row r="136" spans="1:8" ht="12.75">
      <c r="A136" s="93" t="s">
        <v>17</v>
      </c>
      <c r="B136" s="93" t="s">
        <v>175</v>
      </c>
      <c r="C136" s="94">
        <v>0.606</v>
      </c>
      <c r="D136" s="93" t="s">
        <v>112</v>
      </c>
      <c r="E136" s="94">
        <v>0.687</v>
      </c>
      <c r="F136" s="93" t="s">
        <v>112</v>
      </c>
      <c r="G136" s="94">
        <v>0.514</v>
      </c>
      <c r="H136" s="94">
        <v>0.51</v>
      </c>
    </row>
    <row r="137" spans="1:8" ht="12.75">
      <c r="A137" s="93" t="s">
        <v>20</v>
      </c>
      <c r="B137" s="93" t="s">
        <v>175</v>
      </c>
      <c r="C137" s="93" t="s">
        <v>112</v>
      </c>
      <c r="D137" s="93" t="s">
        <v>112</v>
      </c>
      <c r="E137" s="93" t="s">
        <v>112</v>
      </c>
      <c r="F137" s="94">
        <v>0.474</v>
      </c>
      <c r="G137" s="94">
        <v>0.506</v>
      </c>
      <c r="H137" s="94">
        <v>0.505</v>
      </c>
    </row>
    <row r="138" spans="1:8" ht="12.75">
      <c r="A138" s="93" t="s">
        <v>21</v>
      </c>
      <c r="B138" s="93" t="s">
        <v>175</v>
      </c>
      <c r="C138" s="94">
        <v>0.505</v>
      </c>
      <c r="D138" s="94">
        <v>0.487</v>
      </c>
      <c r="E138" s="93" t="s">
        <v>112</v>
      </c>
      <c r="F138" s="93" t="s">
        <v>112</v>
      </c>
      <c r="G138" s="94">
        <v>0.539</v>
      </c>
      <c r="H138" s="94">
        <v>0.567</v>
      </c>
    </row>
    <row r="141" spans="1:8" ht="25.5" customHeight="1">
      <c r="A141" s="119" t="s">
        <v>113</v>
      </c>
      <c r="B141" s="109"/>
      <c r="C141" s="109"/>
      <c r="D141" s="109"/>
      <c r="E141" s="109"/>
      <c r="F141" s="109"/>
      <c r="G141" s="109"/>
      <c r="H141" s="109"/>
    </row>
  </sheetData>
  <sheetProtection/>
  <mergeCells count="49">
    <mergeCell ref="A130:H130"/>
    <mergeCell ref="A141:H141"/>
    <mergeCell ref="A109:H109"/>
    <mergeCell ref="A119:H119"/>
    <mergeCell ref="A120:H120"/>
    <mergeCell ref="A122:H122"/>
    <mergeCell ref="A124:H124"/>
    <mergeCell ref="A128:A129"/>
    <mergeCell ref="B128:B129"/>
    <mergeCell ref="C129:H129"/>
    <mergeCell ref="A84:H84"/>
    <mergeCell ref="A98:H98"/>
    <mergeCell ref="A99:H99"/>
    <mergeCell ref="A101:H101"/>
    <mergeCell ref="A103:H103"/>
    <mergeCell ref="A107:A108"/>
    <mergeCell ref="B107:B108"/>
    <mergeCell ref="C108:H108"/>
    <mergeCell ref="A59:H59"/>
    <mergeCell ref="A73:H73"/>
    <mergeCell ref="A74:H74"/>
    <mergeCell ref="A76:H76"/>
    <mergeCell ref="A78:H78"/>
    <mergeCell ref="A82:A83"/>
    <mergeCell ref="B82:B83"/>
    <mergeCell ref="C83:H83"/>
    <mergeCell ref="A37:H37"/>
    <mergeCell ref="A48:H48"/>
    <mergeCell ref="A49:H49"/>
    <mergeCell ref="A51:H51"/>
    <mergeCell ref="A53:H53"/>
    <mergeCell ref="A57:A58"/>
    <mergeCell ref="B57:B58"/>
    <mergeCell ref="C58:H58"/>
    <mergeCell ref="A12:H12"/>
    <mergeCell ref="A26:H26"/>
    <mergeCell ref="A27:H27"/>
    <mergeCell ref="A29:H29"/>
    <mergeCell ref="A31:H31"/>
    <mergeCell ref="A35:A36"/>
    <mergeCell ref="B35:B36"/>
    <mergeCell ref="C36:H36"/>
    <mergeCell ref="A1:H1"/>
    <mergeCell ref="A2:H2"/>
    <mergeCell ref="A4:H4"/>
    <mergeCell ref="A6:H6"/>
    <mergeCell ref="A10:A11"/>
    <mergeCell ref="B10:B11"/>
    <mergeCell ref="C11:H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douglas.newman</dc:creator>
  <cp:keywords/>
  <dc:description/>
  <cp:lastModifiedBy> </cp:lastModifiedBy>
  <cp:lastPrinted>2009-01-14T14:26:15Z</cp:lastPrinted>
  <dcterms:created xsi:type="dcterms:W3CDTF">2008-03-11T20:50:01Z</dcterms:created>
  <dcterms:modified xsi:type="dcterms:W3CDTF">2009-08-27T18:18:33Z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-1071435163</vt:i4>
  </property>
  <property fmtid="{D5CDD505-2E9C-101B-9397-08002B2CF9AE}" pid="3" name="_NewReviewCycle">
    <vt:lpwstr/>
  </property>
  <property fmtid="{D5CDD505-2E9C-101B-9397-08002B2CF9AE}" pid="4" name="_EmailSubject">
    <vt:lpwstr>Ethanol and trade</vt:lpwstr>
  </property>
  <property fmtid="{D5CDD505-2E9C-101B-9397-08002B2CF9AE}" pid="5" name="_AuthorEmail">
    <vt:lpwstr>Douglas.Newman@usitc.gov</vt:lpwstr>
  </property>
  <property fmtid="{D5CDD505-2E9C-101B-9397-08002B2CF9AE}" pid="6" name="_AuthorEmailDisplayName">
    <vt:lpwstr>Newman, Douglas</vt:lpwstr>
  </property>
  <property fmtid="{D5CDD505-2E9C-101B-9397-08002B2CF9AE}" pid="7" name="_ReviewingToolsShownOnce">
    <vt:lpwstr/>
  </property>
</Properties>
</file>